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ric\Work Folders\Desktop\Travaux en cours\"/>
    </mc:Choice>
  </mc:AlternateContent>
  <xr:revisionPtr revIDLastSave="0" documentId="13_ncr:1_{60ECA878-14CD-4023-AE42-497903E830AA}" xr6:coauthVersionLast="47" xr6:coauthVersionMax="47" xr10:uidLastSave="{00000000-0000-0000-0000-000000000000}"/>
  <bookViews>
    <workbookView xWindow="-108" yWindow="-108" windowWidth="23256" windowHeight="12456" activeTab="1" xr2:uid="{CC85771C-DF4C-4DD7-AAF6-5311E7082FC0}"/>
  </bookViews>
  <sheets>
    <sheet name="FR" sheetId="1" r:id="rId1"/>
    <sheet name="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E39" i="2"/>
  <c r="J39" i="2" s="1"/>
  <c r="F38" i="2"/>
  <c r="E38" i="2"/>
  <c r="J38" i="2" s="1"/>
  <c r="F37" i="2"/>
  <c r="E37" i="2"/>
  <c r="J37" i="2" s="1"/>
  <c r="F36" i="2"/>
  <c r="E36" i="2"/>
  <c r="J36" i="2" s="1"/>
  <c r="F35" i="2"/>
  <c r="E35" i="2"/>
  <c r="J35" i="2" s="1"/>
  <c r="F34" i="2"/>
  <c r="J34" i="2" s="1"/>
  <c r="E34" i="2"/>
  <c r="E33" i="2"/>
  <c r="J33" i="2" s="1"/>
  <c r="J32" i="2"/>
  <c r="F32" i="2"/>
  <c r="E32" i="2"/>
  <c r="F31" i="2"/>
  <c r="J31" i="2" s="1"/>
  <c r="E31" i="2"/>
  <c r="F30" i="2"/>
  <c r="E30" i="2"/>
  <c r="J30" i="2" s="1"/>
  <c r="F29" i="2"/>
  <c r="E29" i="2"/>
  <c r="J29" i="2" s="1"/>
  <c r="J28" i="2"/>
  <c r="F28" i="2"/>
  <c r="E28" i="2"/>
  <c r="F27" i="2"/>
  <c r="E27" i="2"/>
  <c r="J27" i="2" s="1"/>
  <c r="F26" i="2"/>
  <c r="E26" i="2"/>
  <c r="J26" i="2" s="1"/>
  <c r="F25" i="2"/>
  <c r="E25" i="2"/>
  <c r="J25" i="2" s="1"/>
  <c r="G24" i="2"/>
  <c r="J24" i="2" s="1"/>
  <c r="G23" i="2"/>
  <c r="F23" i="2"/>
  <c r="J23" i="2" s="1"/>
  <c r="G22" i="2"/>
  <c r="F22" i="2"/>
  <c r="E22" i="2"/>
  <c r="J22" i="2" s="1"/>
  <c r="J21" i="2"/>
  <c r="G21" i="2"/>
  <c r="F21" i="2"/>
  <c r="E21" i="2"/>
  <c r="G20" i="2"/>
  <c r="F20" i="2"/>
  <c r="E20" i="2"/>
  <c r="J20" i="2" s="1"/>
  <c r="J19" i="2"/>
  <c r="G19" i="2"/>
  <c r="F19" i="2"/>
  <c r="E19" i="2"/>
  <c r="G18" i="2"/>
  <c r="F18" i="2"/>
  <c r="E18" i="2"/>
  <c r="J18" i="2" s="1"/>
  <c r="J17" i="2"/>
  <c r="G17" i="2"/>
  <c r="F17" i="2"/>
  <c r="E17" i="2"/>
  <c r="G15" i="2"/>
  <c r="J15" i="2" s="1"/>
  <c r="G13" i="2"/>
  <c r="J13" i="2" s="1"/>
  <c r="G11" i="2"/>
  <c r="J11" i="2" s="1"/>
  <c r="G9" i="2"/>
  <c r="D42" i="2" s="1"/>
  <c r="H8" i="2"/>
  <c r="J8" i="2" s="1"/>
  <c r="H7" i="2"/>
  <c r="J7" i="2" s="1"/>
  <c r="J6" i="2"/>
  <c r="G6" i="2"/>
  <c r="G5" i="2"/>
  <c r="F5" i="2"/>
  <c r="E5" i="2"/>
  <c r="J5" i="2" s="1"/>
  <c r="G4" i="2"/>
  <c r="F4" i="2"/>
  <c r="J4" i="2" s="1"/>
  <c r="F28" i="1"/>
  <c r="E39" i="1"/>
  <c r="E38" i="1"/>
  <c r="E37" i="1"/>
  <c r="F37" i="1"/>
  <c r="F38" i="1"/>
  <c r="F39" i="1"/>
  <c r="F36" i="1"/>
  <c r="E36" i="1"/>
  <c r="J36" i="1" s="1"/>
  <c r="F35" i="1"/>
  <c r="E35" i="1"/>
  <c r="F34" i="1"/>
  <c r="E34" i="1"/>
  <c r="J34" i="1" s="1"/>
  <c r="E33" i="1"/>
  <c r="J33" i="1" s="1"/>
  <c r="F32" i="1"/>
  <c r="E32" i="1"/>
  <c r="J32" i="1" s="1"/>
  <c r="F31" i="1"/>
  <c r="E31" i="1"/>
  <c r="F30" i="1"/>
  <c r="J30" i="1" s="1"/>
  <c r="E30" i="1"/>
  <c r="F29" i="1"/>
  <c r="E29" i="1"/>
  <c r="F27" i="1"/>
  <c r="J27" i="1" s="1"/>
  <c r="E28" i="1"/>
  <c r="E27" i="1"/>
  <c r="F26" i="1"/>
  <c r="E26" i="1"/>
  <c r="F25" i="1"/>
  <c r="E25" i="1"/>
  <c r="J25" i="1" s="1"/>
  <c r="G24" i="1"/>
  <c r="J24" i="1" s="1"/>
  <c r="G23" i="1"/>
  <c r="G22" i="1"/>
  <c r="F23" i="1"/>
  <c r="J23" i="1" s="1"/>
  <c r="F22" i="1"/>
  <c r="E22" i="1"/>
  <c r="F21" i="1"/>
  <c r="E21" i="1"/>
  <c r="G21" i="1"/>
  <c r="G20" i="1"/>
  <c r="F20" i="1"/>
  <c r="E20" i="1"/>
  <c r="J20" i="1" s="1"/>
  <c r="G19" i="1"/>
  <c r="F19" i="1"/>
  <c r="E19" i="1"/>
  <c r="J19" i="1" s="1"/>
  <c r="G18" i="1"/>
  <c r="F18" i="1"/>
  <c r="E18" i="1"/>
  <c r="J18" i="1" s="1"/>
  <c r="G17" i="1"/>
  <c r="F17" i="1"/>
  <c r="E17" i="1"/>
  <c r="G11" i="1"/>
  <c r="J11" i="1" s="1"/>
  <c r="G15" i="1"/>
  <c r="J15" i="1" s="1"/>
  <c r="G13" i="1"/>
  <c r="J13" i="1" s="1"/>
  <c r="G9" i="1"/>
  <c r="J9" i="1" s="1"/>
  <c r="H8" i="1"/>
  <c r="J8" i="1" s="1"/>
  <c r="H7" i="1"/>
  <c r="J7" i="1" s="1"/>
  <c r="G5" i="1"/>
  <c r="G6" i="1"/>
  <c r="J6" i="1" s="1"/>
  <c r="F5" i="1"/>
  <c r="E5" i="1"/>
  <c r="G4" i="1"/>
  <c r="F4" i="1"/>
  <c r="J9" i="2" l="1"/>
  <c r="D41" i="2" s="1"/>
  <c r="D42" i="1"/>
  <c r="J28" i="1"/>
  <c r="J31" i="1"/>
  <c r="J39" i="1"/>
  <c r="J38" i="1"/>
  <c r="J37" i="1"/>
  <c r="J35" i="1"/>
  <c r="J29" i="1"/>
  <c r="J26" i="1"/>
  <c r="J22" i="1"/>
  <c r="J21" i="1"/>
  <c r="J17" i="1"/>
  <c r="J4" i="1"/>
  <c r="J5" i="1"/>
  <c r="D41" i="1" l="1"/>
</calcChain>
</file>

<file path=xl/sharedStrings.xml><?xml version="1.0" encoding="utf-8"?>
<sst xmlns="http://schemas.openxmlformats.org/spreadsheetml/2006/main" count="308" uniqueCount="107">
  <si>
    <t>Calculateur de contributions Mesures Biodiversité</t>
  </si>
  <si>
    <t>Code culture</t>
  </si>
  <si>
    <t>Liste des mesures (Q1/Q2)</t>
  </si>
  <si>
    <t xml:space="preserve">somme des contributions </t>
  </si>
  <si>
    <t>SVBN Q1</t>
  </si>
  <si>
    <t>SVBN Q2</t>
  </si>
  <si>
    <t xml:space="preserve">enherbement sans qualité </t>
  </si>
  <si>
    <t>CSP</t>
  </si>
  <si>
    <t>21 ème</t>
  </si>
  <si>
    <t>Arbres fruitiers haute-tige (sauf noyers) (Q1)</t>
  </si>
  <si>
    <t>Arbres fruitiers haute-tige (sauf noyers) (Q2)</t>
  </si>
  <si>
    <t>Noyers (Q1)</t>
  </si>
  <si>
    <t>Noyers (Q2)</t>
  </si>
  <si>
    <t>­</t>
  </si>
  <si>
    <t>CSP non-recours aux herbicides</t>
  </si>
  <si>
    <t>CSP couverture appropriée du sol</t>
  </si>
  <si>
    <t>Types de mesures</t>
  </si>
  <si>
    <t>Plantation, entretien arbres et arbustes isolés</t>
  </si>
  <si>
    <t>Ourlet sur terre assolée</t>
  </si>
  <si>
    <t>Jachère florale (uniquement zone de plaine et colline)</t>
  </si>
  <si>
    <t>Prairie extensive zone colline (Q1)</t>
  </si>
  <si>
    <t>Prairie extensive zone mont. I,II (Q1)</t>
  </si>
  <si>
    <t>Prairie extensive zone plaine (Q1)</t>
  </si>
  <si>
    <t>Prairie extensive zone plaine (Q2)</t>
  </si>
  <si>
    <t>Prairie extensive zone colline (Q2)</t>
  </si>
  <si>
    <t>Prairie extensive zone mont. I,II (Q2)</t>
  </si>
  <si>
    <t>Prairie riveraine</t>
  </si>
  <si>
    <t>Enherbement zone cultivée</t>
  </si>
  <si>
    <t>Couverture du sol (zone non-cultivée)</t>
  </si>
  <si>
    <t>Entretien des haies (y.c bande herbeuse) Q1</t>
  </si>
  <si>
    <t>Entretien des haies (y.c bande herbeuse) Q2</t>
  </si>
  <si>
    <t xml:space="preserve">Entretien des haies sans contribution SPB </t>
  </si>
  <si>
    <r>
      <t>SPB</t>
    </r>
    <r>
      <rPr>
        <sz val="11"/>
        <color rgb="FF000000"/>
        <rFont val="Aptos Narrow"/>
        <family val="2"/>
        <scheme val="minor"/>
      </rPr>
      <t xml:space="preserve"> (surface de promotion de la biodiversité)</t>
    </r>
  </si>
  <si>
    <r>
      <t>Réseaux agro-environnementaux (RAE)</t>
    </r>
    <r>
      <rPr>
        <b/>
        <vertAlign val="superscript"/>
        <sz val="11"/>
        <color rgb="FF000000"/>
        <rFont val="Aptos Narrow"/>
        <family val="2"/>
        <scheme val="minor"/>
      </rPr>
      <t>(a)</t>
    </r>
  </si>
  <si>
    <r>
      <t xml:space="preserve">Projets qualité paysages (PQP) selon le périmètre </t>
    </r>
    <r>
      <rPr>
        <b/>
        <vertAlign val="superscript"/>
        <sz val="11"/>
        <color rgb="FF000000"/>
        <rFont val="Aptos Narrow"/>
        <family val="2"/>
        <scheme val="minor"/>
      </rPr>
      <t>(b)</t>
    </r>
  </si>
  <si>
    <t>Haie plantation et entretien</t>
  </si>
  <si>
    <t>Surface à litière zone de plaine Q1</t>
  </si>
  <si>
    <t>Surface à litière zone colline Q1</t>
  </si>
  <si>
    <t>Surface à litière zone mont. I,II Q1</t>
  </si>
  <si>
    <t>Surface à litière zone de plaine Q2</t>
  </si>
  <si>
    <t>Surface à litière zone colline Q2</t>
  </si>
  <si>
    <t>Surface à litière zone mont. I,II Q2</t>
  </si>
  <si>
    <r>
      <t>surface (m</t>
    </r>
    <r>
      <rPr>
        <b/>
        <sz val="11"/>
        <color theme="1"/>
        <rFont val="Aptos Narrow"/>
        <family val="2"/>
      </rPr>
      <t xml:space="preserve">²) ; mètre linéaire ; </t>
    </r>
    <r>
      <rPr>
        <b/>
        <sz val="11"/>
        <color theme="1"/>
        <rFont val="Aptos Narrow"/>
        <family val="2"/>
        <scheme val="minor"/>
      </rPr>
      <t>nombre</t>
    </r>
  </si>
  <si>
    <t>Plantation d'arbres/arbustes indigènes adaptés au site (prime unique)</t>
  </si>
  <si>
    <t>nombre d'arbres/arbustes</t>
  </si>
  <si>
    <t>surface des éléments m2</t>
  </si>
  <si>
    <t>nombre d'arbres</t>
  </si>
  <si>
    <t>nombres arbustes</t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</si>
  <si>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(arbre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</si>
  <si>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(arbuste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</si>
  <si>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(vaque, haie, bosquet)</t>
    </r>
  </si>
  <si>
    <t>Consigne : Introduire la surface (m2) ; les mètres linéaires ou le nombre d'arbres</t>
  </si>
  <si>
    <t>Plantation de haies (mètres linéaires)</t>
  </si>
  <si>
    <t xml:space="preserve">Total des contributions versées annuellement : </t>
  </si>
  <si>
    <t>Total des primes uniques :</t>
  </si>
  <si>
    <t>BFF (Biodiversitätsförderflächen)</t>
  </si>
  <si>
    <t xml:space="preserve">Vernetzung </t>
  </si>
  <si>
    <t xml:space="preserve">Landschaftsqualitätsprojekte (LQP) </t>
  </si>
  <si>
    <t>Produktionssystembeiträge (PSB)</t>
  </si>
  <si>
    <t>Summe der Beiträge</t>
  </si>
  <si>
    <t>Fläche (m²); Laufmeter; Anzahl</t>
  </si>
  <si>
    <t>Code Kultur</t>
  </si>
  <si>
    <t>Liste der Massnahmen (Q1,Q2)</t>
  </si>
  <si>
    <t>Massnahmetyp</t>
  </si>
  <si>
    <t>Begrünung der Anbaufläche</t>
  </si>
  <si>
    <t>Pflanzung und Pflege einzelner Bäume und Sträucher</t>
  </si>
  <si>
    <t>Heckenpflanzung und -pflege</t>
  </si>
  <si>
    <t>Bodenbedeckung (nicht kultivierte Fläche)</t>
  </si>
  <si>
    <t>Gesamtbetrag der jährlich gezahlten Beiträge:</t>
  </si>
  <si>
    <t>Gesamtbetrag der Einmalprämien:</t>
  </si>
  <si>
    <t>Beitragsrechner Biodiversitätsmassnahmen</t>
  </si>
  <si>
    <t>Anweisung: Fläche (m²) eingeben; Laufmeter oder Anzahl der Bäume</t>
  </si>
  <si>
    <t>PSB Angemessene Bedeckung des Bodens</t>
  </si>
  <si>
    <t>PSB Verzicht auf Herbizide</t>
  </si>
  <si>
    <t>Qualitätslose Begrünung</t>
  </si>
  <si>
    <t>Rebflächen mit natürlicher Artenvielfalt (Q1)</t>
  </si>
  <si>
    <t>Anpflanzung von Bäumen/Büschen (einmalige Prämie)</t>
  </si>
  <si>
    <t>Pflege halbnatürlicher Flächen im Walliser Rebberg</t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</si>
  <si>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einsamer Baum</t>
    </r>
    <r>
      <rPr>
        <sz val="11"/>
        <color rgb="FF000000"/>
        <rFont val="Aptos Narrow"/>
        <family val="2"/>
        <scheme val="minor"/>
      </rPr>
      <t>)</t>
    </r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</si>
  <si>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Einzelner Strauch</t>
    </r>
    <r>
      <rPr>
        <sz val="11"/>
        <color rgb="FF000000"/>
        <rFont val="Aptos Narrow"/>
        <family val="2"/>
        <scheme val="minor"/>
      </rPr>
      <t>)</t>
    </r>
  </si>
  <si>
    <t>Hochstamm-Feldobstbäume (außer Walnussbäume) (Q1)</t>
  </si>
  <si>
    <t>Hochstamm-Feldobstbäume (außer Walnussbäume) (Q2)</t>
  </si>
  <si>
    <t>Walnussbäume (Q1)</t>
  </si>
  <si>
    <t>Walnussbäume (Q2)</t>
  </si>
  <si>
    <t>Heckenpflege (einschl.Krautsaum) Q1</t>
  </si>
  <si>
    <t xml:space="preserve"> Heckenpflege (einschl.Krautsaum) Q2</t>
  </si>
  <si>
    <t xml:space="preserve"> Heckenpflege ohne BFF-Beitrag</t>
  </si>
  <si>
    <t>Anpflanzung von Hecken (laufender Meter)</t>
  </si>
  <si>
    <t>Anzahl Bäume/Sträucher</t>
  </si>
  <si>
    <t>Oberfläche der Elemente m2</t>
  </si>
  <si>
    <t>Anzahl Bäume</t>
  </si>
  <si>
    <t>Anzahl Sträucher</t>
  </si>
  <si>
    <t>Buntbrache  (Nur Talgebiet (TZ, HZ))</t>
  </si>
  <si>
    <t>Saum auf Ackerfläche</t>
  </si>
  <si>
    <t>Extensiv genutzte Wiese TZ (Q1)</t>
  </si>
  <si>
    <t>Extensiv genutzte Wiese HZ (Q1)</t>
  </si>
  <si>
    <t>Extensiv genutzte Wiese BZ I,II (Q1)</t>
  </si>
  <si>
    <t>Extensiv genutzte Wiese TZ (Q2)</t>
  </si>
  <si>
    <t>Extensiv genutzte Wiese HZ (Q2)</t>
  </si>
  <si>
    <t>Extensiv genutzte Wiese BZ I,II (Q2)</t>
  </si>
  <si>
    <t xml:space="preserve">Uferwiesen </t>
  </si>
  <si>
    <t>Streueflächen  TZ Q1</t>
  </si>
  <si>
    <t>Streueflächen  HZ Q1</t>
  </si>
  <si>
    <t>Streueflächen BZ I,II Q1</t>
  </si>
  <si>
    <t>Streueflächen TZ Q2</t>
  </si>
  <si>
    <t>Streueflächen  HZ Q2</t>
  </si>
  <si>
    <t>Streueflächen BZ I,II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</si>
</sst>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vertAlign val="superscript"/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9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1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1464-25CD-48B7-8C29-7D5EEC5EB6AE}">
  <dimension ref="A1:J42"/>
  <sheetViews>
    <sheetView workbookViewId="0">
      <selection activeCell="L7" sqref="L7"/>
    </sheetView>
  </sheetViews>
  <sheetFormatPr baseColWidth="10" defaultRowHeight="14.4" x14ac:dyDescent="0.3"/>
  <cols>
    <col min="1" max="1" width="11.5546875" style="1"/>
    <col min="2" max="2" width="23.21875" customWidth="1"/>
    <col min="10" max="10" width="13.6640625" customWidth="1"/>
  </cols>
  <sheetData>
    <row r="1" spans="1:10" ht="18" x14ac:dyDescent="0.35">
      <c r="B1" s="6" t="s">
        <v>0</v>
      </c>
    </row>
    <row r="2" spans="1:10" ht="28.8" customHeight="1" x14ac:dyDescent="0.3">
      <c r="A2" s="74" t="s">
        <v>51</v>
      </c>
      <c r="B2" s="74"/>
      <c r="C2" s="74"/>
      <c r="D2" s="74"/>
      <c r="E2" s="74"/>
      <c r="F2" s="74"/>
    </row>
    <row r="3" spans="1:10" ht="88.8" thickBot="1" x14ac:dyDescent="0.35">
      <c r="A3" s="7" t="s">
        <v>16</v>
      </c>
      <c r="B3" s="8" t="s">
        <v>2</v>
      </c>
      <c r="C3" s="9" t="s">
        <v>1</v>
      </c>
      <c r="D3" s="10" t="s">
        <v>42</v>
      </c>
      <c r="E3" s="11" t="s">
        <v>32</v>
      </c>
      <c r="F3" s="11" t="s">
        <v>33</v>
      </c>
      <c r="G3" s="11" t="s">
        <v>34</v>
      </c>
      <c r="H3" s="12" t="s">
        <v>7</v>
      </c>
      <c r="I3" s="12" t="s">
        <v>8</v>
      </c>
      <c r="J3" s="13" t="s">
        <v>3</v>
      </c>
    </row>
    <row r="4" spans="1:10" x14ac:dyDescent="0.3">
      <c r="A4" s="65" t="s">
        <v>27</v>
      </c>
      <c r="B4" s="17" t="s">
        <v>4</v>
      </c>
      <c r="C4" s="18">
        <v>717</v>
      </c>
      <c r="D4" s="3"/>
      <c r="E4" s="33" t="s">
        <v>13</v>
      </c>
      <c r="F4" s="33">
        <f>D4*0.1</f>
        <v>0</v>
      </c>
      <c r="G4" s="33">
        <f>D4*0.03</f>
        <v>0</v>
      </c>
      <c r="H4" s="34" t="s">
        <v>13</v>
      </c>
      <c r="I4" s="34" t="s">
        <v>13</v>
      </c>
      <c r="J4" s="35">
        <f>SUM(E4:H4)</f>
        <v>0</v>
      </c>
    </row>
    <row r="5" spans="1:10" x14ac:dyDescent="0.3">
      <c r="A5" s="66"/>
      <c r="B5" s="19" t="s">
        <v>5</v>
      </c>
      <c r="C5" s="20">
        <v>717</v>
      </c>
      <c r="D5" s="4"/>
      <c r="E5" s="36">
        <f>D5*0.11</f>
        <v>0</v>
      </c>
      <c r="F5" s="36">
        <f>D5*0.1</f>
        <v>0</v>
      </c>
      <c r="G5" s="36">
        <f t="shared" ref="G5:G6" si="0">D5*0.03</f>
        <v>0</v>
      </c>
      <c r="H5" s="37" t="s">
        <v>13</v>
      </c>
      <c r="I5" s="37" t="s">
        <v>13</v>
      </c>
      <c r="J5" s="38">
        <f t="shared" ref="J5:J39" si="1">SUM(E5:H5)</f>
        <v>0</v>
      </c>
    </row>
    <row r="6" spans="1:10" x14ac:dyDescent="0.3">
      <c r="A6" s="66"/>
      <c r="B6" s="19" t="s">
        <v>6</v>
      </c>
      <c r="C6" s="20">
        <v>701</v>
      </c>
      <c r="D6" s="4"/>
      <c r="E6" s="36" t="s">
        <v>13</v>
      </c>
      <c r="F6" s="39" t="s">
        <v>13</v>
      </c>
      <c r="G6" s="36">
        <f t="shared" si="0"/>
        <v>0</v>
      </c>
      <c r="H6" s="37" t="s">
        <v>13</v>
      </c>
      <c r="I6" s="37" t="s">
        <v>13</v>
      </c>
      <c r="J6" s="38">
        <f t="shared" si="1"/>
        <v>0</v>
      </c>
    </row>
    <row r="7" spans="1:10" ht="28.8" x14ac:dyDescent="0.3">
      <c r="A7" s="66"/>
      <c r="B7" s="21" t="s">
        <v>14</v>
      </c>
      <c r="C7" s="22" t="s">
        <v>13</v>
      </c>
      <c r="D7" s="4"/>
      <c r="E7" s="36" t="s">
        <v>13</v>
      </c>
      <c r="F7" s="39" t="s">
        <v>13</v>
      </c>
      <c r="G7" s="37" t="s">
        <v>13</v>
      </c>
      <c r="H7" s="36">
        <f>D7*0.1</f>
        <v>0</v>
      </c>
      <c r="I7" s="37" t="s">
        <v>13</v>
      </c>
      <c r="J7" s="38">
        <f t="shared" si="1"/>
        <v>0</v>
      </c>
    </row>
    <row r="8" spans="1:10" ht="29.4" thickBot="1" x14ac:dyDescent="0.35">
      <c r="A8" s="67"/>
      <c r="B8" s="23" t="s">
        <v>15</v>
      </c>
      <c r="C8" s="24" t="s">
        <v>13</v>
      </c>
      <c r="D8" s="5"/>
      <c r="E8" s="40" t="s">
        <v>13</v>
      </c>
      <c r="F8" s="41" t="s">
        <v>13</v>
      </c>
      <c r="G8" s="42" t="s">
        <v>13</v>
      </c>
      <c r="H8" s="40">
        <f>D8*0.06</f>
        <v>0</v>
      </c>
      <c r="I8" s="42" t="s">
        <v>13</v>
      </c>
      <c r="J8" s="43">
        <f t="shared" si="1"/>
        <v>0</v>
      </c>
    </row>
    <row r="9" spans="1:10" s="2" customFormat="1" ht="20.399999999999999" customHeight="1" x14ac:dyDescent="0.3">
      <c r="A9" s="68" t="s">
        <v>17</v>
      </c>
      <c r="B9" s="76" t="s">
        <v>43</v>
      </c>
      <c r="C9" s="78">
        <v>908</v>
      </c>
      <c r="D9" s="14" t="s">
        <v>44</v>
      </c>
      <c r="E9" s="64" t="s">
        <v>13</v>
      </c>
      <c r="F9" s="64" t="s">
        <v>13</v>
      </c>
      <c r="G9" s="63">
        <f>D10*200</f>
        <v>0</v>
      </c>
      <c r="H9" s="64" t="s">
        <v>13</v>
      </c>
      <c r="I9" s="64" t="s">
        <v>13</v>
      </c>
      <c r="J9" s="61">
        <f>G9</f>
        <v>0</v>
      </c>
    </row>
    <row r="10" spans="1:10" ht="46.2" customHeight="1" x14ac:dyDescent="0.3">
      <c r="A10" s="69"/>
      <c r="B10" s="77"/>
      <c r="C10" s="79"/>
      <c r="D10" s="54"/>
      <c r="E10" s="57"/>
      <c r="F10" s="57"/>
      <c r="G10" s="60"/>
      <c r="H10" s="57"/>
      <c r="I10" s="57"/>
      <c r="J10" s="62"/>
    </row>
    <row r="11" spans="1:10" ht="22.2" customHeight="1" x14ac:dyDescent="0.3">
      <c r="A11" s="69"/>
      <c r="B11" s="59" t="s">
        <v>50</v>
      </c>
      <c r="C11" s="80">
        <v>908</v>
      </c>
      <c r="D11" s="15" t="s">
        <v>45</v>
      </c>
      <c r="E11" s="56" t="s">
        <v>13</v>
      </c>
      <c r="F11" s="56" t="s">
        <v>13</v>
      </c>
      <c r="G11" s="59">
        <f>D12*0.4</f>
        <v>0</v>
      </c>
      <c r="H11" s="56" t="s">
        <v>13</v>
      </c>
      <c r="I11" s="56" t="s">
        <v>13</v>
      </c>
      <c r="J11" s="58">
        <f>G11</f>
        <v>0</v>
      </c>
    </row>
    <row r="12" spans="1:10" ht="26.4" customHeight="1" x14ac:dyDescent="0.3">
      <c r="A12" s="69"/>
      <c r="B12" s="60"/>
      <c r="C12" s="79"/>
      <c r="D12" s="54"/>
      <c r="E12" s="57"/>
      <c r="F12" s="57"/>
      <c r="G12" s="60"/>
      <c r="H12" s="57"/>
      <c r="I12" s="57"/>
      <c r="J12" s="58"/>
    </row>
    <row r="13" spans="1:10" x14ac:dyDescent="0.3">
      <c r="A13" s="69"/>
      <c r="B13" s="59" t="s">
        <v>48</v>
      </c>
      <c r="C13" s="80">
        <v>908</v>
      </c>
      <c r="D13" s="16" t="s">
        <v>46</v>
      </c>
      <c r="E13" s="56" t="s">
        <v>13</v>
      </c>
      <c r="F13" s="56" t="s">
        <v>13</v>
      </c>
      <c r="G13" s="59">
        <f>(D14*100)*0.4</f>
        <v>0</v>
      </c>
      <c r="H13" s="56" t="s">
        <v>13</v>
      </c>
      <c r="I13" s="56" t="s">
        <v>13</v>
      </c>
      <c r="J13" s="58">
        <f>G13</f>
        <v>0</v>
      </c>
    </row>
    <row r="14" spans="1:10" ht="37.799999999999997" customHeight="1" x14ac:dyDescent="0.3">
      <c r="A14" s="69"/>
      <c r="B14" s="60"/>
      <c r="C14" s="79"/>
      <c r="D14" s="54"/>
      <c r="E14" s="57"/>
      <c r="F14" s="57"/>
      <c r="G14" s="60"/>
      <c r="H14" s="57"/>
      <c r="I14" s="57"/>
      <c r="J14" s="58"/>
    </row>
    <row r="15" spans="1:10" x14ac:dyDescent="0.3">
      <c r="A15" s="69"/>
      <c r="B15" s="59" t="s">
        <v>49</v>
      </c>
      <c r="C15" s="80">
        <v>908</v>
      </c>
      <c r="D15" s="16" t="s">
        <v>47</v>
      </c>
      <c r="E15" s="56" t="s">
        <v>13</v>
      </c>
      <c r="F15" s="56" t="s">
        <v>13</v>
      </c>
      <c r="G15" s="59">
        <f>(D16*25)*0.4</f>
        <v>0</v>
      </c>
      <c r="H15" s="56" t="s">
        <v>13</v>
      </c>
      <c r="I15" s="56" t="s">
        <v>13</v>
      </c>
      <c r="J15" s="58">
        <f>G15</f>
        <v>0</v>
      </c>
    </row>
    <row r="16" spans="1:10" ht="32.4" customHeight="1" x14ac:dyDescent="0.3">
      <c r="A16" s="69"/>
      <c r="B16" s="60"/>
      <c r="C16" s="79"/>
      <c r="D16" s="54"/>
      <c r="E16" s="57"/>
      <c r="F16" s="57"/>
      <c r="G16" s="60"/>
      <c r="H16" s="57"/>
      <c r="I16" s="57"/>
      <c r="J16" s="58"/>
    </row>
    <row r="17" spans="1:10" ht="28.8" x14ac:dyDescent="0.3">
      <c r="A17" s="69"/>
      <c r="B17" s="25" t="s">
        <v>9</v>
      </c>
      <c r="C17" s="20">
        <v>921</v>
      </c>
      <c r="D17" s="4"/>
      <c r="E17" s="36">
        <f>13.5*D17</f>
        <v>0</v>
      </c>
      <c r="F17" s="36">
        <f>5*D17</f>
        <v>0</v>
      </c>
      <c r="G17" s="45">
        <f>D17*200</f>
        <v>0</v>
      </c>
      <c r="H17" s="37" t="s">
        <v>13</v>
      </c>
      <c r="I17" s="37" t="s">
        <v>13</v>
      </c>
      <c r="J17" s="38">
        <f>SUM(E17:F17)</f>
        <v>0</v>
      </c>
    </row>
    <row r="18" spans="1:10" ht="28.8" x14ac:dyDescent="0.3">
      <c r="A18" s="69"/>
      <c r="B18" s="25" t="s">
        <v>10</v>
      </c>
      <c r="C18" s="20">
        <v>921</v>
      </c>
      <c r="D18" s="4"/>
      <c r="E18" s="36">
        <f>D18*31.5</f>
        <v>0</v>
      </c>
      <c r="F18" s="36">
        <f>5*D18</f>
        <v>0</v>
      </c>
      <c r="G18" s="45">
        <f>200*D18</f>
        <v>0</v>
      </c>
      <c r="H18" s="37" t="s">
        <v>13</v>
      </c>
      <c r="I18" s="37" t="s">
        <v>13</v>
      </c>
      <c r="J18" s="38">
        <f>SUM(E18:F18)</f>
        <v>0</v>
      </c>
    </row>
    <row r="19" spans="1:10" x14ac:dyDescent="0.3">
      <c r="A19" s="69"/>
      <c r="B19" s="26" t="s">
        <v>11</v>
      </c>
      <c r="C19" s="20">
        <v>922</v>
      </c>
      <c r="D19" s="4"/>
      <c r="E19" s="36">
        <f>D19*31.5</f>
        <v>0</v>
      </c>
      <c r="F19" s="36">
        <f>5*D19</f>
        <v>0</v>
      </c>
      <c r="G19" s="45">
        <f>200*D19</f>
        <v>0</v>
      </c>
      <c r="H19" s="37" t="s">
        <v>13</v>
      </c>
      <c r="I19" s="37" t="s">
        <v>13</v>
      </c>
      <c r="J19" s="46">
        <f>SUM(E19:F19)</f>
        <v>0</v>
      </c>
    </row>
    <row r="20" spans="1:10" ht="15" thickBot="1" x14ac:dyDescent="0.35">
      <c r="A20" s="70"/>
      <c r="B20" s="27" t="s">
        <v>12</v>
      </c>
      <c r="C20" s="28">
        <v>922</v>
      </c>
      <c r="D20" s="55"/>
      <c r="E20" s="47">
        <f>16.5*D20</f>
        <v>0</v>
      </c>
      <c r="F20" s="47">
        <f>5*D20</f>
        <v>0</v>
      </c>
      <c r="G20" s="45">
        <f>200*D20</f>
        <v>0</v>
      </c>
      <c r="H20" s="48" t="s">
        <v>13</v>
      </c>
      <c r="I20" s="48" t="s">
        <v>13</v>
      </c>
      <c r="J20" s="46">
        <f>SUM(E20:F20)</f>
        <v>0</v>
      </c>
    </row>
    <row r="21" spans="1:10" ht="29.4" thickBot="1" x14ac:dyDescent="0.35">
      <c r="A21" s="68" t="s">
        <v>35</v>
      </c>
      <c r="B21" s="29" t="s">
        <v>29</v>
      </c>
      <c r="C21" s="18">
        <v>852</v>
      </c>
      <c r="D21" s="3"/>
      <c r="E21" s="33">
        <f>D21*0.216</f>
        <v>0</v>
      </c>
      <c r="F21" s="49">
        <f>D21*0.1</f>
        <v>0</v>
      </c>
      <c r="G21" s="33">
        <f>D21*0.05</f>
        <v>0</v>
      </c>
      <c r="H21" s="44" t="s">
        <v>13</v>
      </c>
      <c r="I21" s="44" t="s">
        <v>13</v>
      </c>
      <c r="J21" s="35">
        <f t="shared" si="1"/>
        <v>0</v>
      </c>
    </row>
    <row r="22" spans="1:10" ht="28.8" x14ac:dyDescent="0.3">
      <c r="A22" s="69"/>
      <c r="B22" s="21" t="s">
        <v>30</v>
      </c>
      <c r="C22" s="20">
        <v>852</v>
      </c>
      <c r="D22" s="4"/>
      <c r="E22" s="33">
        <f>D22*0.284</f>
        <v>0</v>
      </c>
      <c r="F22" s="36">
        <f>D22*0.1</f>
        <v>0</v>
      </c>
      <c r="G22" s="36">
        <f>D22*0.15</f>
        <v>0</v>
      </c>
      <c r="H22" s="37" t="s">
        <v>13</v>
      </c>
      <c r="I22" s="37" t="s">
        <v>13</v>
      </c>
      <c r="J22" s="38">
        <f t="shared" si="1"/>
        <v>0</v>
      </c>
    </row>
    <row r="23" spans="1:10" ht="28.8" x14ac:dyDescent="0.3">
      <c r="A23" s="69"/>
      <c r="B23" s="21" t="s">
        <v>31</v>
      </c>
      <c r="C23" s="20">
        <v>857</v>
      </c>
      <c r="D23" s="4"/>
      <c r="E23" s="36" t="s">
        <v>13</v>
      </c>
      <c r="F23" s="50">
        <f>D23*0.1</f>
        <v>0</v>
      </c>
      <c r="G23" s="36">
        <f>D23*0.2</f>
        <v>0</v>
      </c>
      <c r="H23" s="37" t="s">
        <v>13</v>
      </c>
      <c r="I23" s="37" t="s">
        <v>13</v>
      </c>
      <c r="J23" s="38">
        <f t="shared" si="1"/>
        <v>0</v>
      </c>
    </row>
    <row r="24" spans="1:10" ht="29.4" thickBot="1" x14ac:dyDescent="0.35">
      <c r="A24" s="70"/>
      <c r="B24" s="30" t="s">
        <v>52</v>
      </c>
      <c r="C24" s="28">
        <v>852</v>
      </c>
      <c r="D24" s="55"/>
      <c r="E24" s="47" t="s">
        <v>13</v>
      </c>
      <c r="F24" s="47" t="s">
        <v>13</v>
      </c>
      <c r="G24" s="51">
        <f>D24*12.5</f>
        <v>0</v>
      </c>
      <c r="H24" s="48" t="s">
        <v>13</v>
      </c>
      <c r="I24" s="48" t="s">
        <v>13</v>
      </c>
      <c r="J24" s="46">
        <f t="shared" si="1"/>
        <v>0</v>
      </c>
    </row>
    <row r="25" spans="1:10" ht="43.2" customHeight="1" x14ac:dyDescent="0.3">
      <c r="A25" s="71" t="s">
        <v>28</v>
      </c>
      <c r="B25" s="29" t="s">
        <v>19</v>
      </c>
      <c r="C25" s="18">
        <v>556</v>
      </c>
      <c r="D25" s="3"/>
      <c r="E25" s="33">
        <f>D25*0.38</f>
        <v>0</v>
      </c>
      <c r="F25" s="33">
        <f t="shared" ref="F25:F32" si="2">D25*0.1</f>
        <v>0</v>
      </c>
      <c r="G25" s="33" t="s">
        <v>13</v>
      </c>
      <c r="H25" s="33" t="s">
        <v>13</v>
      </c>
      <c r="I25" s="33" t="s">
        <v>13</v>
      </c>
      <c r="J25" s="35">
        <f t="shared" si="1"/>
        <v>0</v>
      </c>
    </row>
    <row r="26" spans="1:10" x14ac:dyDescent="0.3">
      <c r="A26" s="72"/>
      <c r="B26" s="19" t="s">
        <v>18</v>
      </c>
      <c r="C26" s="20">
        <v>559</v>
      </c>
      <c r="D26" s="4"/>
      <c r="E26" s="36">
        <f>D26*0.33</f>
        <v>0</v>
      </c>
      <c r="F26" s="36">
        <f t="shared" si="2"/>
        <v>0</v>
      </c>
      <c r="G26" s="36" t="s">
        <v>13</v>
      </c>
      <c r="H26" s="36" t="s">
        <v>13</v>
      </c>
      <c r="I26" s="36" t="s">
        <v>13</v>
      </c>
      <c r="J26" s="38">
        <f t="shared" si="1"/>
        <v>0</v>
      </c>
    </row>
    <row r="27" spans="1:10" ht="28.8" x14ac:dyDescent="0.3">
      <c r="A27" s="72"/>
      <c r="B27" s="21" t="s">
        <v>22</v>
      </c>
      <c r="C27" s="20">
        <v>611</v>
      </c>
      <c r="D27" s="4"/>
      <c r="E27" s="36">
        <f>D27*0.078</f>
        <v>0</v>
      </c>
      <c r="F27" s="36">
        <f t="shared" si="2"/>
        <v>0</v>
      </c>
      <c r="G27" s="36" t="s">
        <v>13</v>
      </c>
      <c r="H27" s="36" t="s">
        <v>13</v>
      </c>
      <c r="I27" s="36" t="s">
        <v>13</v>
      </c>
      <c r="J27" s="38">
        <f t="shared" si="1"/>
        <v>0</v>
      </c>
    </row>
    <row r="28" spans="1:10" ht="28.8" x14ac:dyDescent="0.3">
      <c r="A28" s="72"/>
      <c r="B28" s="21" t="s">
        <v>20</v>
      </c>
      <c r="C28" s="20">
        <v>611</v>
      </c>
      <c r="D28" s="4"/>
      <c r="E28" s="36">
        <f>D28*0.056</f>
        <v>0</v>
      </c>
      <c r="F28" s="36">
        <f t="shared" si="2"/>
        <v>0</v>
      </c>
      <c r="G28" s="36" t="s">
        <v>13</v>
      </c>
      <c r="H28" s="36" t="s">
        <v>13</v>
      </c>
      <c r="I28" s="36" t="s">
        <v>13</v>
      </c>
      <c r="J28" s="38">
        <f t="shared" si="1"/>
        <v>0</v>
      </c>
    </row>
    <row r="29" spans="1:10" ht="28.8" x14ac:dyDescent="0.3">
      <c r="A29" s="72"/>
      <c r="B29" s="21" t="s">
        <v>21</v>
      </c>
      <c r="C29" s="20">
        <v>611</v>
      </c>
      <c r="D29" s="4"/>
      <c r="E29" s="36">
        <f>D29*0.03</f>
        <v>0</v>
      </c>
      <c r="F29" s="36">
        <f t="shared" si="2"/>
        <v>0</v>
      </c>
      <c r="G29" s="36" t="s">
        <v>13</v>
      </c>
      <c r="H29" s="36" t="s">
        <v>13</v>
      </c>
      <c r="I29" s="36" t="s">
        <v>13</v>
      </c>
      <c r="J29" s="38">
        <f t="shared" si="1"/>
        <v>0</v>
      </c>
    </row>
    <row r="30" spans="1:10" ht="28.8" x14ac:dyDescent="0.3">
      <c r="A30" s="72"/>
      <c r="B30" s="21" t="s">
        <v>23</v>
      </c>
      <c r="C30" s="20">
        <v>611</v>
      </c>
      <c r="D30" s="4"/>
      <c r="E30" s="36">
        <f>D30*0.192</f>
        <v>0</v>
      </c>
      <c r="F30" s="36">
        <f t="shared" si="2"/>
        <v>0</v>
      </c>
      <c r="G30" s="36" t="s">
        <v>13</v>
      </c>
      <c r="H30" s="36" t="s">
        <v>13</v>
      </c>
      <c r="I30" s="36" t="s">
        <v>13</v>
      </c>
      <c r="J30" s="38">
        <f t="shared" si="1"/>
        <v>0</v>
      </c>
    </row>
    <row r="31" spans="1:10" ht="28.8" x14ac:dyDescent="0.3">
      <c r="A31" s="72"/>
      <c r="B31" s="21" t="s">
        <v>24</v>
      </c>
      <c r="C31" s="20">
        <v>611</v>
      </c>
      <c r="D31" s="4"/>
      <c r="E31" s="36">
        <f>D31*0.184</f>
        <v>0</v>
      </c>
      <c r="F31" s="36">
        <f t="shared" si="2"/>
        <v>0</v>
      </c>
      <c r="G31" s="36" t="s">
        <v>13</v>
      </c>
      <c r="H31" s="36" t="s">
        <v>13</v>
      </c>
      <c r="I31" s="36" t="s">
        <v>13</v>
      </c>
      <c r="J31" s="38">
        <f t="shared" si="1"/>
        <v>0</v>
      </c>
    </row>
    <row r="32" spans="1:10" ht="28.8" x14ac:dyDescent="0.3">
      <c r="A32" s="72"/>
      <c r="B32" s="21" t="s">
        <v>25</v>
      </c>
      <c r="C32" s="20">
        <v>611</v>
      </c>
      <c r="D32" s="4"/>
      <c r="E32" s="36">
        <f>D32*0.17</f>
        <v>0</v>
      </c>
      <c r="F32" s="36">
        <f t="shared" si="2"/>
        <v>0</v>
      </c>
      <c r="G32" s="36" t="s">
        <v>13</v>
      </c>
      <c r="H32" s="36" t="s">
        <v>13</v>
      </c>
      <c r="I32" s="36" t="s">
        <v>13</v>
      </c>
      <c r="J32" s="38">
        <f t="shared" si="1"/>
        <v>0</v>
      </c>
    </row>
    <row r="33" spans="1:10" x14ac:dyDescent="0.3">
      <c r="A33" s="72"/>
      <c r="B33" s="21" t="s">
        <v>26</v>
      </c>
      <c r="C33" s="20">
        <v>635</v>
      </c>
      <c r="D33" s="4"/>
      <c r="E33" s="36">
        <f>D33*0.03</f>
        <v>0</v>
      </c>
      <c r="F33" s="36" t="s">
        <v>13</v>
      </c>
      <c r="G33" s="36" t="s">
        <v>13</v>
      </c>
      <c r="H33" s="36" t="s">
        <v>13</v>
      </c>
      <c r="I33" s="36" t="s">
        <v>13</v>
      </c>
      <c r="J33" s="38">
        <f t="shared" si="1"/>
        <v>0</v>
      </c>
    </row>
    <row r="34" spans="1:10" ht="28.8" x14ac:dyDescent="0.3">
      <c r="A34" s="72"/>
      <c r="B34" s="21" t="s">
        <v>36</v>
      </c>
      <c r="C34" s="20">
        <v>851</v>
      </c>
      <c r="D34" s="4"/>
      <c r="E34" s="36">
        <f>D34*0.144</f>
        <v>0</v>
      </c>
      <c r="F34" s="36">
        <f>D34*0.1</f>
        <v>0</v>
      </c>
      <c r="G34" s="36" t="s">
        <v>13</v>
      </c>
      <c r="H34" s="36" t="s">
        <v>13</v>
      </c>
      <c r="I34" s="36" t="s">
        <v>13</v>
      </c>
      <c r="J34" s="38">
        <f t="shared" si="1"/>
        <v>0</v>
      </c>
    </row>
    <row r="35" spans="1:10" ht="28.8" x14ac:dyDescent="0.3">
      <c r="A35" s="72"/>
      <c r="B35" s="21" t="s">
        <v>37</v>
      </c>
      <c r="C35" s="20">
        <v>851</v>
      </c>
      <c r="D35" s="4"/>
      <c r="E35" s="36">
        <f>D35*0.122</f>
        <v>0</v>
      </c>
      <c r="F35" s="36">
        <f>D35*0.1</f>
        <v>0</v>
      </c>
      <c r="G35" s="36" t="s">
        <v>13</v>
      </c>
      <c r="H35" s="36" t="s">
        <v>13</v>
      </c>
      <c r="I35" s="36" t="s">
        <v>13</v>
      </c>
      <c r="J35" s="38">
        <f t="shared" si="1"/>
        <v>0</v>
      </c>
    </row>
    <row r="36" spans="1:10" ht="28.8" x14ac:dyDescent="0.3">
      <c r="A36" s="72"/>
      <c r="B36" s="21" t="s">
        <v>38</v>
      </c>
      <c r="C36" s="20">
        <v>851</v>
      </c>
      <c r="D36" s="4"/>
      <c r="E36" s="36">
        <f>D36*0.086</f>
        <v>0</v>
      </c>
      <c r="F36" s="36">
        <f>D36*0.1</f>
        <v>0</v>
      </c>
      <c r="G36" s="36" t="s">
        <v>13</v>
      </c>
      <c r="H36" s="36" t="s">
        <v>13</v>
      </c>
      <c r="I36" s="36" t="s">
        <v>13</v>
      </c>
      <c r="J36" s="38">
        <f t="shared" si="1"/>
        <v>0</v>
      </c>
    </row>
    <row r="37" spans="1:10" ht="28.8" x14ac:dyDescent="0.3">
      <c r="A37" s="72"/>
      <c r="B37" s="21" t="s">
        <v>39</v>
      </c>
      <c r="C37" s="20">
        <v>851</v>
      </c>
      <c r="D37" s="4"/>
      <c r="E37" s="36">
        <f>D37*0.206</f>
        <v>0</v>
      </c>
      <c r="F37" s="36">
        <f t="shared" ref="F37:F39" si="3">D37*0.1</f>
        <v>0</v>
      </c>
      <c r="G37" s="36" t="s">
        <v>13</v>
      </c>
      <c r="H37" s="36" t="s">
        <v>13</v>
      </c>
      <c r="I37" s="36" t="s">
        <v>13</v>
      </c>
      <c r="J37" s="38">
        <f t="shared" si="1"/>
        <v>0</v>
      </c>
    </row>
    <row r="38" spans="1:10" ht="28.8" x14ac:dyDescent="0.3">
      <c r="A38" s="72"/>
      <c r="B38" s="21" t="s">
        <v>40</v>
      </c>
      <c r="C38" s="20">
        <v>851</v>
      </c>
      <c r="D38" s="4"/>
      <c r="E38" s="36">
        <f>D38*0.198</f>
        <v>0</v>
      </c>
      <c r="F38" s="36">
        <f t="shared" si="3"/>
        <v>0</v>
      </c>
      <c r="G38" s="36" t="s">
        <v>13</v>
      </c>
      <c r="H38" s="36" t="s">
        <v>13</v>
      </c>
      <c r="I38" s="36" t="s">
        <v>13</v>
      </c>
      <c r="J38" s="38">
        <f t="shared" si="1"/>
        <v>0</v>
      </c>
    </row>
    <row r="39" spans="1:10" ht="29.4" thickBot="1" x14ac:dyDescent="0.35">
      <c r="A39" s="73"/>
      <c r="B39" s="31" t="s">
        <v>41</v>
      </c>
      <c r="C39" s="28">
        <v>851</v>
      </c>
      <c r="D39" s="55"/>
      <c r="E39" s="47">
        <f>D39*0.184</f>
        <v>0</v>
      </c>
      <c r="F39" s="47">
        <f t="shared" si="3"/>
        <v>0</v>
      </c>
      <c r="G39" s="48" t="s">
        <v>13</v>
      </c>
      <c r="H39" s="48" t="s">
        <v>13</v>
      </c>
      <c r="I39" s="48" t="s">
        <v>13</v>
      </c>
      <c r="J39" s="52">
        <f t="shared" si="1"/>
        <v>0</v>
      </c>
    </row>
    <row r="40" spans="1:10" ht="15" thickBot="1" x14ac:dyDescent="0.35"/>
    <row r="41" spans="1:10" ht="15" thickBot="1" x14ac:dyDescent="0.35">
      <c r="A41" s="32" t="s">
        <v>53</v>
      </c>
      <c r="D41" s="53">
        <f>SUM(J4:J39)</f>
        <v>0</v>
      </c>
    </row>
    <row r="42" spans="1:10" ht="15" thickBot="1" x14ac:dyDescent="0.35">
      <c r="A42" s="75" t="s">
        <v>54</v>
      </c>
      <c r="B42" s="75"/>
      <c r="C42" s="75"/>
      <c r="D42" s="53">
        <f>G9</f>
        <v>0</v>
      </c>
    </row>
  </sheetData>
  <sheetProtection algorithmName="SHA-512" hashValue="OZjy2LS9cbJWlUHyhsfVMYWUBKb/21Mcd7y3/usExmgy+5xOWDI71PhFHbklXR5416gUNJ5YbgbdR5QEsUfs9w==" saltValue="DQ8H6rhWo6eUWRKrDg2bRQ==" spinCount="100000" sheet="1" objects="1" scenarios="1"/>
  <mergeCells count="38">
    <mergeCell ref="A4:A8"/>
    <mergeCell ref="A21:A24"/>
    <mergeCell ref="A25:A39"/>
    <mergeCell ref="A2:F2"/>
    <mergeCell ref="A42:C42"/>
    <mergeCell ref="A9:A20"/>
    <mergeCell ref="B9:B10"/>
    <mergeCell ref="C9:C10"/>
    <mergeCell ref="E9:E10"/>
    <mergeCell ref="F9:F10"/>
    <mergeCell ref="C11:C12"/>
    <mergeCell ref="C13:C14"/>
    <mergeCell ref="B13:B14"/>
    <mergeCell ref="E15:E16"/>
    <mergeCell ref="C15:C16"/>
    <mergeCell ref="B15:B16"/>
    <mergeCell ref="J9:J10"/>
    <mergeCell ref="B11:B12"/>
    <mergeCell ref="H11:H12"/>
    <mergeCell ref="G11:G12"/>
    <mergeCell ref="F11:F12"/>
    <mergeCell ref="E11:E12"/>
    <mergeCell ref="I11:I12"/>
    <mergeCell ref="J11:J12"/>
    <mergeCell ref="G9:G10"/>
    <mergeCell ref="H9:H10"/>
    <mergeCell ref="I9:I10"/>
    <mergeCell ref="J15:J16"/>
    <mergeCell ref="I15:I16"/>
    <mergeCell ref="H15:H16"/>
    <mergeCell ref="G15:G16"/>
    <mergeCell ref="F15:F16"/>
    <mergeCell ref="E13:E14"/>
    <mergeCell ref="J13:J14"/>
    <mergeCell ref="I13:I14"/>
    <mergeCell ref="H13:H14"/>
    <mergeCell ref="G13:G14"/>
    <mergeCell ref="F13:F14"/>
  </mergeCells>
  <pageMargins left="0.7" right="0.7" top="0.75" bottom="0.75" header="0.3" footer="0.3"/>
  <pageSetup paperSize="30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C5EF-AA05-4456-9517-454F80B3D041}">
  <dimension ref="A1:J42"/>
  <sheetViews>
    <sheetView tabSelected="1" workbookViewId="0">
      <selection activeCell="L8" sqref="L8"/>
    </sheetView>
  </sheetViews>
  <sheetFormatPr baseColWidth="10" defaultRowHeight="14.4" x14ac:dyDescent="0.3"/>
  <cols>
    <col min="1" max="1" width="11.5546875" style="1"/>
    <col min="2" max="2" width="23.21875" customWidth="1"/>
    <col min="10" max="10" width="13.6640625" customWidth="1"/>
  </cols>
  <sheetData>
    <row r="1" spans="1:10" ht="18" x14ac:dyDescent="0.35">
      <c r="B1" s="6" t="s">
        <v>70</v>
      </c>
    </row>
    <row r="2" spans="1:10" ht="28.8" customHeight="1" x14ac:dyDescent="0.3">
      <c r="A2" s="74" t="s">
        <v>71</v>
      </c>
      <c r="B2" s="74"/>
      <c r="C2" s="74"/>
      <c r="D2" s="74"/>
      <c r="E2" s="74"/>
      <c r="F2" s="74"/>
    </row>
    <row r="3" spans="1:10" ht="73.8" thickBot="1" x14ac:dyDescent="0.35">
      <c r="A3" s="7" t="s">
        <v>63</v>
      </c>
      <c r="B3" s="8" t="s">
        <v>62</v>
      </c>
      <c r="C3" s="9" t="s">
        <v>61</v>
      </c>
      <c r="D3" s="10" t="s">
        <v>60</v>
      </c>
      <c r="E3" s="81" t="s">
        <v>55</v>
      </c>
      <c r="F3" s="81" t="s">
        <v>56</v>
      </c>
      <c r="G3" s="82" t="s">
        <v>57</v>
      </c>
      <c r="H3" s="83" t="s">
        <v>58</v>
      </c>
      <c r="I3" s="12" t="s">
        <v>8</v>
      </c>
      <c r="J3" s="13" t="s">
        <v>59</v>
      </c>
    </row>
    <row r="4" spans="1:10" ht="28.8" x14ac:dyDescent="0.3">
      <c r="A4" s="65" t="s">
        <v>64</v>
      </c>
      <c r="B4" s="29" t="s">
        <v>75</v>
      </c>
      <c r="C4" s="18">
        <v>717</v>
      </c>
      <c r="D4" s="3"/>
      <c r="E4" s="33" t="s">
        <v>13</v>
      </c>
      <c r="F4" s="33">
        <f>D4*0.1</f>
        <v>0</v>
      </c>
      <c r="G4" s="33">
        <f>D4*0.03</f>
        <v>0</v>
      </c>
      <c r="H4" s="34" t="s">
        <v>13</v>
      </c>
      <c r="I4" s="34" t="s">
        <v>13</v>
      </c>
      <c r="J4" s="35">
        <f>SUM(E4:H4)</f>
        <v>0</v>
      </c>
    </row>
    <row r="5" spans="1:10" x14ac:dyDescent="0.3">
      <c r="A5" s="66"/>
      <c r="B5" s="19" t="s">
        <v>5</v>
      </c>
      <c r="C5" s="20">
        <v>717</v>
      </c>
      <c r="D5" s="4"/>
      <c r="E5" s="36">
        <f>D5*0.11</f>
        <v>0</v>
      </c>
      <c r="F5" s="36">
        <f>D5*0.1</f>
        <v>0</v>
      </c>
      <c r="G5" s="36">
        <f t="shared" ref="G5:G6" si="0">D5*0.03</f>
        <v>0</v>
      </c>
      <c r="H5" s="37" t="s">
        <v>13</v>
      </c>
      <c r="I5" s="37" t="s">
        <v>13</v>
      </c>
      <c r="J5" s="38">
        <f t="shared" ref="J5:J39" si="1">SUM(E5:H5)</f>
        <v>0</v>
      </c>
    </row>
    <row r="6" spans="1:10" x14ac:dyDescent="0.3">
      <c r="A6" s="66"/>
      <c r="B6" s="19" t="s">
        <v>74</v>
      </c>
      <c r="C6" s="20">
        <v>701</v>
      </c>
      <c r="D6" s="4"/>
      <c r="E6" s="36" t="s">
        <v>13</v>
      </c>
      <c r="F6" s="39" t="s">
        <v>13</v>
      </c>
      <c r="G6" s="36">
        <f t="shared" si="0"/>
        <v>0</v>
      </c>
      <c r="H6" s="37" t="s">
        <v>13</v>
      </c>
      <c r="I6" s="37" t="s">
        <v>13</v>
      </c>
      <c r="J6" s="38">
        <f t="shared" si="1"/>
        <v>0</v>
      </c>
    </row>
    <row r="7" spans="1:10" x14ac:dyDescent="0.3">
      <c r="A7" s="66"/>
      <c r="B7" s="21" t="s">
        <v>73</v>
      </c>
      <c r="C7" s="22" t="s">
        <v>13</v>
      </c>
      <c r="D7" s="4"/>
      <c r="E7" s="36" t="s">
        <v>13</v>
      </c>
      <c r="F7" s="39" t="s">
        <v>13</v>
      </c>
      <c r="G7" s="37" t="s">
        <v>13</v>
      </c>
      <c r="H7" s="36">
        <f>D7*0.1</f>
        <v>0</v>
      </c>
      <c r="I7" s="37" t="s">
        <v>13</v>
      </c>
      <c r="J7" s="38">
        <f t="shared" si="1"/>
        <v>0</v>
      </c>
    </row>
    <row r="8" spans="1:10" ht="29.4" thickBot="1" x14ac:dyDescent="0.35">
      <c r="A8" s="67"/>
      <c r="B8" s="23" t="s">
        <v>72</v>
      </c>
      <c r="C8" s="24" t="s">
        <v>13</v>
      </c>
      <c r="D8" s="5"/>
      <c r="E8" s="40" t="s">
        <v>13</v>
      </c>
      <c r="F8" s="41" t="s">
        <v>13</v>
      </c>
      <c r="G8" s="42" t="s">
        <v>13</v>
      </c>
      <c r="H8" s="40">
        <f>D8*0.06</f>
        <v>0</v>
      </c>
      <c r="I8" s="42" t="s">
        <v>13</v>
      </c>
      <c r="J8" s="43">
        <f t="shared" si="1"/>
        <v>0</v>
      </c>
    </row>
    <row r="9" spans="1:10" s="2" customFormat="1" ht="20.399999999999999" customHeight="1" x14ac:dyDescent="0.3">
      <c r="A9" s="68" t="s">
        <v>65</v>
      </c>
      <c r="B9" s="76" t="s">
        <v>76</v>
      </c>
      <c r="C9" s="78">
        <v>908</v>
      </c>
      <c r="D9" s="14" t="s">
        <v>88</v>
      </c>
      <c r="E9" s="64" t="s">
        <v>13</v>
      </c>
      <c r="F9" s="64" t="s">
        <v>13</v>
      </c>
      <c r="G9" s="63">
        <f>D10*200</f>
        <v>0</v>
      </c>
      <c r="H9" s="64" t="s">
        <v>13</v>
      </c>
      <c r="I9" s="64" t="s">
        <v>13</v>
      </c>
      <c r="J9" s="61">
        <f>G9</f>
        <v>0</v>
      </c>
    </row>
    <row r="10" spans="1:10" ht="46.2" customHeight="1" x14ac:dyDescent="0.3">
      <c r="A10" s="69"/>
      <c r="B10" s="77"/>
      <c r="C10" s="79"/>
      <c r="D10" s="54"/>
      <c r="E10" s="57"/>
      <c r="F10" s="57"/>
      <c r="G10" s="60"/>
      <c r="H10" s="57"/>
      <c r="I10" s="57"/>
      <c r="J10" s="62"/>
    </row>
    <row r="11" spans="1:10" ht="22.2" customHeight="1" x14ac:dyDescent="0.3">
      <c r="A11" s="69"/>
      <c r="B11" s="59" t="s">
        <v>77</v>
      </c>
      <c r="C11" s="80">
        <v>908</v>
      </c>
      <c r="D11" s="15" t="s">
        <v>89</v>
      </c>
      <c r="E11" s="56" t="s">
        <v>13</v>
      </c>
      <c r="F11" s="56" t="s">
        <v>13</v>
      </c>
      <c r="G11" s="59">
        <f>D12*0.4</f>
        <v>0</v>
      </c>
      <c r="H11" s="56" t="s">
        <v>13</v>
      </c>
      <c r="I11" s="56" t="s">
        <v>13</v>
      </c>
      <c r="J11" s="58">
        <f>G11</f>
        <v>0</v>
      </c>
    </row>
    <row r="12" spans="1:10" ht="26.4" customHeight="1" x14ac:dyDescent="0.3">
      <c r="A12" s="69"/>
      <c r="B12" s="60"/>
      <c r="C12" s="79"/>
      <c r="D12" s="54"/>
      <c r="E12" s="57"/>
      <c r="F12" s="57"/>
      <c r="G12" s="60"/>
      <c r="H12" s="57"/>
      <c r="I12" s="57"/>
      <c r="J12" s="58"/>
    </row>
    <row r="13" spans="1:10" ht="14.4" customHeight="1" x14ac:dyDescent="0.3">
      <c r="A13" s="69"/>
      <c r="B13" s="59" t="s">
        <v>78</v>
      </c>
      <c r="C13" s="80">
        <v>908</v>
      </c>
      <c r="D13" s="16" t="s">
        <v>90</v>
      </c>
      <c r="E13" s="56" t="s">
        <v>13</v>
      </c>
      <c r="F13" s="56" t="s">
        <v>13</v>
      </c>
      <c r="G13" s="59">
        <f>(D14*100)*0.4</f>
        <v>0</v>
      </c>
      <c r="H13" s="56" t="s">
        <v>13</v>
      </c>
      <c r="I13" s="56" t="s">
        <v>13</v>
      </c>
      <c r="J13" s="58">
        <f>G13</f>
        <v>0</v>
      </c>
    </row>
    <row r="14" spans="1:10" ht="37.799999999999997" customHeight="1" thickBot="1" x14ac:dyDescent="0.35">
      <c r="A14" s="69"/>
      <c r="B14" s="60"/>
      <c r="C14" s="79"/>
      <c r="D14" s="54"/>
      <c r="E14" s="57"/>
      <c r="F14" s="57"/>
      <c r="G14" s="60"/>
      <c r="H14" s="57"/>
      <c r="I14" s="57"/>
      <c r="J14" s="58"/>
    </row>
    <row r="15" spans="1:10" ht="14.4" customHeight="1" x14ac:dyDescent="0.3">
      <c r="A15" s="69"/>
      <c r="B15" s="59" t="s">
        <v>79</v>
      </c>
      <c r="C15" s="80">
        <v>908</v>
      </c>
      <c r="D15" s="14" t="s">
        <v>91</v>
      </c>
      <c r="E15" s="56" t="s">
        <v>13</v>
      </c>
      <c r="F15" s="56" t="s">
        <v>13</v>
      </c>
      <c r="G15" s="59">
        <f>(D16*25)*0.4</f>
        <v>0</v>
      </c>
      <c r="H15" s="56" t="s">
        <v>13</v>
      </c>
      <c r="I15" s="56" t="s">
        <v>13</v>
      </c>
      <c r="J15" s="58">
        <f>G15</f>
        <v>0</v>
      </c>
    </row>
    <row r="16" spans="1:10" ht="39.6" customHeight="1" x14ac:dyDescent="0.3">
      <c r="A16" s="69"/>
      <c r="B16" s="60"/>
      <c r="C16" s="79"/>
      <c r="D16" s="54"/>
      <c r="E16" s="57"/>
      <c r="F16" s="57"/>
      <c r="G16" s="60"/>
      <c r="H16" s="57"/>
      <c r="I16" s="57"/>
      <c r="J16" s="58"/>
    </row>
    <row r="17" spans="1:10" ht="43.2" x14ac:dyDescent="0.3">
      <c r="A17" s="69"/>
      <c r="B17" s="25" t="s">
        <v>80</v>
      </c>
      <c r="C17" s="20">
        <v>921</v>
      </c>
      <c r="D17" s="4"/>
      <c r="E17" s="36">
        <f>13.5*D17</f>
        <v>0</v>
      </c>
      <c r="F17" s="36">
        <f>5*D17</f>
        <v>0</v>
      </c>
      <c r="G17" s="45">
        <f>D17*200</f>
        <v>0</v>
      </c>
      <c r="H17" s="37" t="s">
        <v>13</v>
      </c>
      <c r="I17" s="37" t="s">
        <v>13</v>
      </c>
      <c r="J17" s="38">
        <f>SUM(E17:F17)</f>
        <v>0</v>
      </c>
    </row>
    <row r="18" spans="1:10" ht="43.2" x14ac:dyDescent="0.3">
      <c r="A18" s="69"/>
      <c r="B18" s="25" t="s">
        <v>81</v>
      </c>
      <c r="C18" s="20">
        <v>921</v>
      </c>
      <c r="D18" s="4"/>
      <c r="E18" s="36">
        <f>D18*31.5</f>
        <v>0</v>
      </c>
      <c r="F18" s="36">
        <f>5*D18</f>
        <v>0</v>
      </c>
      <c r="G18" s="45">
        <f>200*D18</f>
        <v>0</v>
      </c>
      <c r="H18" s="37" t="s">
        <v>13</v>
      </c>
      <c r="I18" s="37" t="s">
        <v>13</v>
      </c>
      <c r="J18" s="38">
        <f>SUM(E18:F18)</f>
        <v>0</v>
      </c>
    </row>
    <row r="19" spans="1:10" x14ac:dyDescent="0.3">
      <c r="A19" s="69"/>
      <c r="B19" s="26" t="s">
        <v>82</v>
      </c>
      <c r="C19" s="20">
        <v>922</v>
      </c>
      <c r="D19" s="4"/>
      <c r="E19" s="36">
        <f>D19*31.5</f>
        <v>0</v>
      </c>
      <c r="F19" s="36">
        <f>5*D19</f>
        <v>0</v>
      </c>
      <c r="G19" s="45">
        <f>200*D19</f>
        <v>0</v>
      </c>
      <c r="H19" s="37" t="s">
        <v>13</v>
      </c>
      <c r="I19" s="37" t="s">
        <v>13</v>
      </c>
      <c r="J19" s="46">
        <f>SUM(E19:F19)</f>
        <v>0</v>
      </c>
    </row>
    <row r="20" spans="1:10" ht="15" thickBot="1" x14ac:dyDescent="0.35">
      <c r="A20" s="70"/>
      <c r="B20" s="27" t="s">
        <v>83</v>
      </c>
      <c r="C20" s="28">
        <v>922</v>
      </c>
      <c r="D20" s="55"/>
      <c r="E20" s="47">
        <f>16.5*D20</f>
        <v>0</v>
      </c>
      <c r="F20" s="47">
        <f>5*D20</f>
        <v>0</v>
      </c>
      <c r="G20" s="45">
        <f>200*D20</f>
        <v>0</v>
      </c>
      <c r="H20" s="48" t="s">
        <v>13</v>
      </c>
      <c r="I20" s="48" t="s">
        <v>13</v>
      </c>
      <c r="J20" s="46">
        <f>SUM(E20:F20)</f>
        <v>0</v>
      </c>
    </row>
    <row r="21" spans="1:10" ht="29.4" thickBot="1" x14ac:dyDescent="0.35">
      <c r="A21" s="84" t="s">
        <v>66</v>
      </c>
      <c r="B21" s="29" t="s">
        <v>84</v>
      </c>
      <c r="C21" s="18">
        <v>852</v>
      </c>
      <c r="D21" s="3"/>
      <c r="E21" s="33">
        <f>D21*0.216</f>
        <v>0</v>
      </c>
      <c r="F21" s="49">
        <f>D21*0.1</f>
        <v>0</v>
      </c>
      <c r="G21" s="33">
        <f>D21*0.05</f>
        <v>0</v>
      </c>
      <c r="H21" s="44" t="s">
        <v>13</v>
      </c>
      <c r="I21" s="44" t="s">
        <v>13</v>
      </c>
      <c r="J21" s="35">
        <f t="shared" si="1"/>
        <v>0</v>
      </c>
    </row>
    <row r="22" spans="1:10" ht="28.8" x14ac:dyDescent="0.3">
      <c r="A22" s="85"/>
      <c r="B22" s="21" t="s">
        <v>85</v>
      </c>
      <c r="C22" s="20">
        <v>852</v>
      </c>
      <c r="D22" s="4"/>
      <c r="E22" s="33">
        <f>D22*0.284</f>
        <v>0</v>
      </c>
      <c r="F22" s="36">
        <f>D22*0.1</f>
        <v>0</v>
      </c>
      <c r="G22" s="36">
        <f>D22*0.15</f>
        <v>0</v>
      </c>
      <c r="H22" s="37" t="s">
        <v>13</v>
      </c>
      <c r="I22" s="37" t="s">
        <v>13</v>
      </c>
      <c r="J22" s="38">
        <f t="shared" si="1"/>
        <v>0</v>
      </c>
    </row>
    <row r="23" spans="1:10" ht="28.8" x14ac:dyDescent="0.3">
      <c r="A23" s="85"/>
      <c r="B23" s="21" t="s">
        <v>86</v>
      </c>
      <c r="C23" s="20">
        <v>857</v>
      </c>
      <c r="D23" s="4"/>
      <c r="E23" s="36" t="s">
        <v>13</v>
      </c>
      <c r="F23" s="50">
        <f>D23*0.1</f>
        <v>0</v>
      </c>
      <c r="G23" s="36">
        <f>D23*0.2</f>
        <v>0</v>
      </c>
      <c r="H23" s="37" t="s">
        <v>13</v>
      </c>
      <c r="I23" s="37" t="s">
        <v>13</v>
      </c>
      <c r="J23" s="38">
        <f t="shared" si="1"/>
        <v>0</v>
      </c>
    </row>
    <row r="24" spans="1:10" ht="29.4" thickBot="1" x14ac:dyDescent="0.35">
      <c r="A24" s="86"/>
      <c r="B24" s="30" t="s">
        <v>87</v>
      </c>
      <c r="C24" s="28">
        <v>852</v>
      </c>
      <c r="D24" s="55"/>
      <c r="E24" s="47" t="s">
        <v>13</v>
      </c>
      <c r="F24" s="47" t="s">
        <v>13</v>
      </c>
      <c r="G24" s="51">
        <f>D24*12.5</f>
        <v>0</v>
      </c>
      <c r="H24" s="48" t="s">
        <v>13</v>
      </c>
      <c r="I24" s="48" t="s">
        <v>13</v>
      </c>
      <c r="J24" s="46">
        <f t="shared" si="1"/>
        <v>0</v>
      </c>
    </row>
    <row r="25" spans="1:10" ht="43.2" customHeight="1" x14ac:dyDescent="0.3">
      <c r="A25" s="71" t="s">
        <v>67</v>
      </c>
      <c r="B25" s="29" t="s">
        <v>92</v>
      </c>
      <c r="C25" s="18">
        <v>556</v>
      </c>
      <c r="D25" s="3"/>
      <c r="E25" s="33">
        <f>D25*0.38</f>
        <v>0</v>
      </c>
      <c r="F25" s="33">
        <f t="shared" ref="F25:F32" si="2">D25*0.1</f>
        <v>0</v>
      </c>
      <c r="G25" s="33" t="s">
        <v>13</v>
      </c>
      <c r="H25" s="33" t="s">
        <v>13</v>
      </c>
      <c r="I25" s="33" t="s">
        <v>13</v>
      </c>
      <c r="J25" s="35">
        <f t="shared" si="1"/>
        <v>0</v>
      </c>
    </row>
    <row r="26" spans="1:10" x14ac:dyDescent="0.3">
      <c r="A26" s="72"/>
      <c r="B26" s="19" t="s">
        <v>93</v>
      </c>
      <c r="C26" s="20">
        <v>559</v>
      </c>
      <c r="D26" s="4"/>
      <c r="E26" s="36">
        <f>D26*0.33</f>
        <v>0</v>
      </c>
      <c r="F26" s="36">
        <f t="shared" si="2"/>
        <v>0</v>
      </c>
      <c r="G26" s="36" t="s">
        <v>13</v>
      </c>
      <c r="H26" s="36" t="s">
        <v>13</v>
      </c>
      <c r="I26" s="36" t="s">
        <v>13</v>
      </c>
      <c r="J26" s="38">
        <f t="shared" si="1"/>
        <v>0</v>
      </c>
    </row>
    <row r="27" spans="1:10" ht="28.8" x14ac:dyDescent="0.3">
      <c r="A27" s="72"/>
      <c r="B27" s="21" t="s">
        <v>94</v>
      </c>
      <c r="C27" s="20">
        <v>611</v>
      </c>
      <c r="D27" s="4"/>
      <c r="E27" s="36">
        <f>D27*0.078</f>
        <v>0</v>
      </c>
      <c r="F27" s="36">
        <f t="shared" si="2"/>
        <v>0</v>
      </c>
      <c r="G27" s="36" t="s">
        <v>13</v>
      </c>
      <c r="H27" s="36" t="s">
        <v>13</v>
      </c>
      <c r="I27" s="36" t="s">
        <v>13</v>
      </c>
      <c r="J27" s="38">
        <f t="shared" si="1"/>
        <v>0</v>
      </c>
    </row>
    <row r="28" spans="1:10" ht="28.8" x14ac:dyDescent="0.3">
      <c r="A28" s="72"/>
      <c r="B28" s="21" t="s">
        <v>95</v>
      </c>
      <c r="C28" s="20">
        <v>611</v>
      </c>
      <c r="D28" s="4"/>
      <c r="E28" s="36">
        <f>D28*0.056</f>
        <v>0</v>
      </c>
      <c r="F28" s="36">
        <f t="shared" si="2"/>
        <v>0</v>
      </c>
      <c r="G28" s="36" t="s">
        <v>13</v>
      </c>
      <c r="H28" s="36" t="s">
        <v>13</v>
      </c>
      <c r="I28" s="36" t="s">
        <v>13</v>
      </c>
      <c r="J28" s="38">
        <f t="shared" si="1"/>
        <v>0</v>
      </c>
    </row>
    <row r="29" spans="1:10" ht="28.8" x14ac:dyDescent="0.3">
      <c r="A29" s="72"/>
      <c r="B29" s="21" t="s">
        <v>96</v>
      </c>
      <c r="C29" s="20">
        <v>611</v>
      </c>
      <c r="D29" s="4"/>
      <c r="E29" s="36">
        <f>D29*0.03</f>
        <v>0</v>
      </c>
      <c r="F29" s="36">
        <f t="shared" si="2"/>
        <v>0</v>
      </c>
      <c r="G29" s="36" t="s">
        <v>13</v>
      </c>
      <c r="H29" s="36" t="s">
        <v>13</v>
      </c>
      <c r="I29" s="36" t="s">
        <v>13</v>
      </c>
      <c r="J29" s="38">
        <f t="shared" si="1"/>
        <v>0</v>
      </c>
    </row>
    <row r="30" spans="1:10" ht="28.8" x14ac:dyDescent="0.3">
      <c r="A30" s="72"/>
      <c r="B30" s="21" t="s">
        <v>97</v>
      </c>
      <c r="C30" s="20">
        <v>611</v>
      </c>
      <c r="D30" s="4"/>
      <c r="E30" s="36">
        <f>D30*0.192</f>
        <v>0</v>
      </c>
      <c r="F30" s="36">
        <f t="shared" si="2"/>
        <v>0</v>
      </c>
      <c r="G30" s="36" t="s">
        <v>13</v>
      </c>
      <c r="H30" s="36" t="s">
        <v>13</v>
      </c>
      <c r="I30" s="36" t="s">
        <v>13</v>
      </c>
      <c r="J30" s="38">
        <f t="shared" si="1"/>
        <v>0</v>
      </c>
    </row>
    <row r="31" spans="1:10" ht="28.8" x14ac:dyDescent="0.3">
      <c r="A31" s="72"/>
      <c r="B31" s="21" t="s">
        <v>98</v>
      </c>
      <c r="C31" s="20">
        <v>611</v>
      </c>
      <c r="D31" s="4"/>
      <c r="E31" s="36">
        <f>D31*0.184</f>
        <v>0</v>
      </c>
      <c r="F31" s="36">
        <f t="shared" si="2"/>
        <v>0</v>
      </c>
      <c r="G31" s="36" t="s">
        <v>13</v>
      </c>
      <c r="H31" s="36" t="s">
        <v>13</v>
      </c>
      <c r="I31" s="36" t="s">
        <v>13</v>
      </c>
      <c r="J31" s="38">
        <f t="shared" si="1"/>
        <v>0</v>
      </c>
    </row>
    <row r="32" spans="1:10" ht="28.8" x14ac:dyDescent="0.3">
      <c r="A32" s="72"/>
      <c r="B32" s="21" t="s">
        <v>99</v>
      </c>
      <c r="C32" s="20">
        <v>611</v>
      </c>
      <c r="D32" s="4"/>
      <c r="E32" s="36">
        <f>D32*0.17</f>
        <v>0</v>
      </c>
      <c r="F32" s="36">
        <f t="shared" si="2"/>
        <v>0</v>
      </c>
      <c r="G32" s="36" t="s">
        <v>13</v>
      </c>
      <c r="H32" s="36" t="s">
        <v>13</v>
      </c>
      <c r="I32" s="36" t="s">
        <v>13</v>
      </c>
      <c r="J32" s="38">
        <f t="shared" si="1"/>
        <v>0</v>
      </c>
    </row>
    <row r="33" spans="1:10" x14ac:dyDescent="0.3">
      <c r="A33" s="72"/>
      <c r="B33" s="21" t="s">
        <v>100</v>
      </c>
      <c r="C33" s="20">
        <v>635</v>
      </c>
      <c r="D33" s="4"/>
      <c r="E33" s="36">
        <f>D33*0.03</f>
        <v>0</v>
      </c>
      <c r="F33" s="36" t="s">
        <v>13</v>
      </c>
      <c r="G33" s="36" t="s">
        <v>13</v>
      </c>
      <c r="H33" s="36" t="s">
        <v>13</v>
      </c>
      <c r="I33" s="36" t="s">
        <v>13</v>
      </c>
      <c r="J33" s="38">
        <f t="shared" si="1"/>
        <v>0</v>
      </c>
    </row>
    <row r="34" spans="1:10" x14ac:dyDescent="0.3">
      <c r="A34" s="72"/>
      <c r="B34" s="21" t="s">
        <v>101</v>
      </c>
      <c r="C34" s="20">
        <v>851</v>
      </c>
      <c r="D34" s="4"/>
      <c r="E34" s="36">
        <f>D34*0.144</f>
        <v>0</v>
      </c>
      <c r="F34" s="36">
        <f>D34*0.1</f>
        <v>0</v>
      </c>
      <c r="G34" s="36" t="s">
        <v>13</v>
      </c>
      <c r="H34" s="36" t="s">
        <v>13</v>
      </c>
      <c r="I34" s="36" t="s">
        <v>13</v>
      </c>
      <c r="J34" s="38">
        <f t="shared" si="1"/>
        <v>0</v>
      </c>
    </row>
    <row r="35" spans="1:10" x14ac:dyDescent="0.3">
      <c r="A35" s="72"/>
      <c r="B35" s="21" t="s">
        <v>102</v>
      </c>
      <c r="C35" s="20">
        <v>851</v>
      </c>
      <c r="D35" s="4"/>
      <c r="E35" s="36">
        <f>D35*0.122</f>
        <v>0</v>
      </c>
      <c r="F35" s="36">
        <f>D35*0.1</f>
        <v>0</v>
      </c>
      <c r="G35" s="36" t="s">
        <v>13</v>
      </c>
      <c r="H35" s="36" t="s">
        <v>13</v>
      </c>
      <c r="I35" s="36" t="s">
        <v>13</v>
      </c>
      <c r="J35" s="38">
        <f t="shared" si="1"/>
        <v>0</v>
      </c>
    </row>
    <row r="36" spans="1:10" x14ac:dyDescent="0.3">
      <c r="A36" s="72"/>
      <c r="B36" s="21" t="s">
        <v>103</v>
      </c>
      <c r="C36" s="20">
        <v>851</v>
      </c>
      <c r="D36" s="4"/>
      <c r="E36" s="36">
        <f>D36*0.086</f>
        <v>0</v>
      </c>
      <c r="F36" s="36">
        <f>D36*0.1</f>
        <v>0</v>
      </c>
      <c r="G36" s="36" t="s">
        <v>13</v>
      </c>
      <c r="H36" s="36" t="s">
        <v>13</v>
      </c>
      <c r="I36" s="36" t="s">
        <v>13</v>
      </c>
      <c r="J36" s="38">
        <f t="shared" si="1"/>
        <v>0</v>
      </c>
    </row>
    <row r="37" spans="1:10" x14ac:dyDescent="0.3">
      <c r="A37" s="72"/>
      <c r="B37" s="21" t="s">
        <v>104</v>
      </c>
      <c r="C37" s="20">
        <v>851</v>
      </c>
      <c r="D37" s="4"/>
      <c r="E37" s="36">
        <f>D37*0.206</f>
        <v>0</v>
      </c>
      <c r="F37" s="36">
        <f t="shared" ref="F37:F39" si="3">D37*0.1</f>
        <v>0</v>
      </c>
      <c r="G37" s="36" t="s">
        <v>13</v>
      </c>
      <c r="H37" s="36" t="s">
        <v>13</v>
      </c>
      <c r="I37" s="36" t="s">
        <v>13</v>
      </c>
      <c r="J37" s="38">
        <f t="shared" si="1"/>
        <v>0</v>
      </c>
    </row>
    <row r="38" spans="1:10" x14ac:dyDescent="0.3">
      <c r="A38" s="72"/>
      <c r="B38" s="21" t="s">
        <v>105</v>
      </c>
      <c r="C38" s="20">
        <v>851</v>
      </c>
      <c r="D38" s="4"/>
      <c r="E38" s="36">
        <f>D38*0.198</f>
        <v>0</v>
      </c>
      <c r="F38" s="36">
        <f t="shared" si="3"/>
        <v>0</v>
      </c>
      <c r="G38" s="36" t="s">
        <v>13</v>
      </c>
      <c r="H38" s="36" t="s">
        <v>13</v>
      </c>
      <c r="I38" s="36" t="s">
        <v>13</v>
      </c>
      <c r="J38" s="38">
        <f t="shared" si="1"/>
        <v>0</v>
      </c>
    </row>
    <row r="39" spans="1:10" ht="15" thickBot="1" x14ac:dyDescent="0.35">
      <c r="A39" s="73"/>
      <c r="B39" s="31" t="s">
        <v>106</v>
      </c>
      <c r="C39" s="28">
        <v>851</v>
      </c>
      <c r="D39" s="55"/>
      <c r="E39" s="47">
        <f>D39*0.184</f>
        <v>0</v>
      </c>
      <c r="F39" s="47">
        <f t="shared" si="3"/>
        <v>0</v>
      </c>
      <c r="G39" s="48" t="s">
        <v>13</v>
      </c>
      <c r="H39" s="48" t="s">
        <v>13</v>
      </c>
      <c r="I39" s="48" t="s">
        <v>13</v>
      </c>
      <c r="J39" s="52">
        <f t="shared" si="1"/>
        <v>0</v>
      </c>
    </row>
    <row r="40" spans="1:10" ht="15" thickBot="1" x14ac:dyDescent="0.35"/>
    <row r="41" spans="1:10" ht="15" thickBot="1" x14ac:dyDescent="0.35">
      <c r="A41" s="32" t="s">
        <v>68</v>
      </c>
      <c r="D41" s="53">
        <f>SUM(J4:J39)</f>
        <v>0</v>
      </c>
    </row>
    <row r="42" spans="1:10" ht="15" thickBot="1" x14ac:dyDescent="0.35">
      <c r="A42" s="75" t="s">
        <v>69</v>
      </c>
      <c r="B42" s="75"/>
      <c r="C42" s="75"/>
      <c r="D42" s="53">
        <f>G9</f>
        <v>0</v>
      </c>
    </row>
  </sheetData>
  <sheetProtection algorithmName="SHA-512" hashValue="PYFY+XbTt91zJ2ayC81kiz22+b+M8Sa1OsqxqT2U6RB/C8vQMqK2ukOxS6zyOnxkq9LB6OT6vdc2vvH6r0YWtQ==" saltValue="wIE1NkgOOsIjsYw/CaI77A==" spinCount="100000" sheet="1" objects="1" scenarios="1"/>
  <mergeCells count="38">
    <mergeCell ref="A25:A39"/>
    <mergeCell ref="A42:C42"/>
    <mergeCell ref="F15:F16"/>
    <mergeCell ref="G15:G16"/>
    <mergeCell ref="H15:H16"/>
    <mergeCell ref="I15:I16"/>
    <mergeCell ref="J15:J16"/>
    <mergeCell ref="A21:A24"/>
    <mergeCell ref="I11:I12"/>
    <mergeCell ref="J11:J12"/>
    <mergeCell ref="B13:B14"/>
    <mergeCell ref="C13:C14"/>
    <mergeCell ref="E13:E14"/>
    <mergeCell ref="F13:F14"/>
    <mergeCell ref="G13:G14"/>
    <mergeCell ref="H13:H14"/>
    <mergeCell ref="I13:I14"/>
    <mergeCell ref="J13:J14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A2:F2"/>
    <mergeCell ref="A4:A8"/>
    <mergeCell ref="A9:A20"/>
    <mergeCell ref="B9:B10"/>
    <mergeCell ref="C9:C10"/>
    <mergeCell ref="E9:E10"/>
    <mergeCell ref="F9:F10"/>
    <mergeCell ref="B15:B16"/>
    <mergeCell ref="C15:C16"/>
    <mergeCell ref="E15:E16"/>
  </mergeCells>
  <pageMargins left="0.7" right="0.7" top="0.75" bottom="0.75" header="0.3" footer="0.3"/>
  <pageSetup paperSize="3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DE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RICHOZ-PILON</dc:creator>
  <cp:lastModifiedBy>Pauline RICHOZ-PILON</cp:lastModifiedBy>
  <dcterms:created xsi:type="dcterms:W3CDTF">2025-07-10T11:20:58Z</dcterms:created>
  <dcterms:modified xsi:type="dcterms:W3CDTF">2025-08-07T13:38:47Z</dcterms:modified>
</cp:coreProperties>
</file>