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180" windowHeight="7350" activeTab="3"/>
  </bookViews>
  <sheets>
    <sheet name="5 Spectres" sheetId="1" r:id="rId1"/>
    <sheet name="Spectres A1-A2-A3" sheetId="2" r:id="rId2"/>
    <sheet name="Spectres C-D" sheetId="3" r:id="rId3"/>
    <sheet name="SpecA123_Carte-Annexe5" sheetId="4" r:id="rId4"/>
  </sheets>
  <definedNames>
    <definedName name="_xlnm.Print_Area" localSheetId="0">'5 Spectres'!$A$1:$W$49</definedName>
    <definedName name="_xlnm.Print_Area" localSheetId="1">'Spectres A1-A2-A3'!$A$1:$W$49</definedName>
    <definedName name="_xlnm.Print_Area" localSheetId="2">'Spectres C-D'!$A$1:$W$49</definedName>
  </definedNames>
  <calcPr fullCalcOnLoad="1"/>
</workbook>
</file>

<file path=xl/sharedStrings.xml><?xml version="1.0" encoding="utf-8"?>
<sst xmlns="http://schemas.openxmlformats.org/spreadsheetml/2006/main" count="196" uniqueCount="33">
  <si>
    <t>Période</t>
  </si>
  <si>
    <t>NORME SIA: ZONE 3b</t>
  </si>
  <si>
    <t>C</t>
  </si>
  <si>
    <t>D</t>
  </si>
  <si>
    <t>zone A2</t>
  </si>
  <si>
    <t>zone A1</t>
  </si>
  <si>
    <t>Spectre Sion A1 :</t>
  </si>
  <si>
    <t>Sa = 1.84 + 13.8*T</t>
  </si>
  <si>
    <t>[m/s2]</t>
  </si>
  <si>
    <t>Sa = 4.6</t>
  </si>
  <si>
    <t>Spectre Sion A2 :</t>
  </si>
  <si>
    <t>Sa = 2.16 + 16.2*T</t>
  </si>
  <si>
    <t>Sa = 5.4</t>
  </si>
  <si>
    <r>
      <t xml:space="preserve">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0.2 s</t>
    </r>
  </si>
  <si>
    <r>
      <t xml:space="preserve">0.2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0.75 s</t>
    </r>
  </si>
  <si>
    <r>
      <t xml:space="preserve">0.75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2 s</t>
    </r>
  </si>
  <si>
    <r>
      <t xml:space="preserve">T </t>
    </r>
    <r>
      <rPr>
        <sz val="10"/>
        <rFont val="Symbol"/>
        <family val="1"/>
      </rPr>
      <t></t>
    </r>
    <r>
      <rPr>
        <sz val="10"/>
        <rFont val="Arial"/>
        <family val="0"/>
      </rPr>
      <t xml:space="preserve"> 2 s</t>
    </r>
  </si>
  <si>
    <r>
      <t xml:space="preserve">0.2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0.8 s</t>
    </r>
  </si>
  <si>
    <r>
      <t xml:space="preserve">0.8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2 s</t>
    </r>
  </si>
  <si>
    <t>zone A3</t>
  </si>
  <si>
    <t>Spectre Sion A3 :</t>
  </si>
  <si>
    <r>
      <t xml:space="preserve">T </t>
    </r>
    <r>
      <rPr>
        <sz val="10"/>
        <rFont val="Symbol"/>
        <family val="1"/>
      </rPr>
      <t></t>
    </r>
    <r>
      <rPr>
        <sz val="10"/>
        <rFont val="Arial"/>
        <family val="0"/>
      </rPr>
      <t xml:space="preserve"> 3 s</t>
    </r>
  </si>
  <si>
    <r>
      <t>Sa = 8.64 / T</t>
    </r>
    <r>
      <rPr>
        <vertAlign val="superscript"/>
        <sz val="10"/>
        <rFont val="Arial"/>
        <family val="2"/>
      </rPr>
      <t>2</t>
    </r>
  </si>
  <si>
    <r>
      <t>Sa = 3.686 / T</t>
    </r>
    <r>
      <rPr>
        <vertAlign val="superscript"/>
        <sz val="10"/>
        <rFont val="Arial"/>
        <family val="2"/>
      </rPr>
      <t>0.77</t>
    </r>
  </si>
  <si>
    <r>
      <t>Sa = 3.876 / T</t>
    </r>
    <r>
      <rPr>
        <vertAlign val="superscript"/>
        <sz val="10"/>
        <rFont val="Arial"/>
        <family val="2"/>
      </rPr>
      <t>1.49</t>
    </r>
  </si>
  <si>
    <r>
      <t>Sa = 5.52 / T</t>
    </r>
    <r>
      <rPr>
        <vertAlign val="superscript"/>
        <sz val="10"/>
        <rFont val="Arial"/>
        <family val="2"/>
      </rPr>
      <t>2</t>
    </r>
  </si>
  <si>
    <r>
      <t xml:space="preserve">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0.15 s</t>
    </r>
  </si>
  <si>
    <r>
      <t xml:space="preserve">0.15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0.8 s</t>
    </r>
  </si>
  <si>
    <r>
      <t xml:space="preserve">0.8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3 s</t>
    </r>
  </si>
  <si>
    <t>Sa = 1.6 + 16*T</t>
  </si>
  <si>
    <t>Sa = 4.0</t>
  </si>
  <si>
    <r>
      <t>Sa = 3.143 / T</t>
    </r>
    <r>
      <rPr>
        <vertAlign val="superscript"/>
        <sz val="10"/>
        <rFont val="Arial"/>
        <family val="2"/>
      </rPr>
      <t>1.08</t>
    </r>
  </si>
  <si>
    <r>
      <t>[m/s</t>
    </r>
    <r>
      <rPr>
        <sz val="10"/>
        <rFont val="Arial"/>
        <family val="2"/>
      </rPr>
      <t>²</t>
    </r>
    <r>
      <rPr>
        <sz val="10"/>
        <rFont val="Arial"/>
        <family val="0"/>
      </rPr>
      <t>]</t>
    </r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</si>
</sst>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0.000"/>
  </numFmts>
  <fonts count="32">
    <font>
      <sz val="10"/>
      <name val="Arial"/>
      <family val="0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"/>
      <color indexed="8"/>
      <name val="Arial"/>
      <family val="0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sz val="10.5"/>
      <color indexed="8"/>
      <name val="Arial"/>
      <family val="0"/>
    </font>
    <font>
      <sz val="9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0" fontId="3" fillId="15" borderId="0" xfId="0" applyFont="1" applyFill="1" applyAlignment="1">
      <alignment/>
    </xf>
    <xf numFmtId="0" fontId="0" fillId="15" borderId="0" xfId="0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2" fontId="0" fillId="0" borderId="0" xfId="0" applyNumberFormat="1" applyAlignment="1">
      <alignment/>
    </xf>
    <xf numFmtId="2" fontId="3" fillId="1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15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0" fillId="24" borderId="0" xfId="0" applyNumberFormat="1" applyFill="1" applyAlignment="1">
      <alignment horizontal="center"/>
    </xf>
    <xf numFmtId="2" fontId="3" fillId="0" borderId="0" xfId="0" applyNumberFormat="1" applyFont="1" applyFill="1" applyAlignment="1">
      <alignment horizontal="left"/>
    </xf>
    <xf numFmtId="2" fontId="3" fillId="24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15" borderId="0" xfId="0" applyNumberFormat="1" applyFont="1" applyFill="1" applyAlignment="1">
      <alignment horizontal="center"/>
    </xf>
    <xf numFmtId="2" fontId="0" fillId="10" borderId="0" xfId="0" applyNumberFormat="1" applyFill="1" applyAlignment="1">
      <alignment horizontal="center"/>
    </xf>
    <xf numFmtId="0" fontId="0" fillId="24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3" fillId="10" borderId="0" xfId="0" applyNumberFormat="1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Fonctions d'amplification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076877"/>
        <c:axId val="57038710"/>
      </c:scatterChart>
      <c:valAx>
        <c:axId val="5107687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8710"/>
        <c:crosses val="autoZero"/>
        <c:crossBetween val="midCat"/>
        <c:dispUnits/>
      </c:valAx>
      <c:valAx>
        <c:axId val="57038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76877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Fonctions d'amplification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769975"/>
        <c:axId val="58385456"/>
      </c:scatterChart>
      <c:valAx>
        <c:axId val="4376997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5456"/>
        <c:crosses val="autoZero"/>
        <c:crossBetween val="midCat"/>
        <c:dispUnits/>
      </c:valAx>
      <c:valAx>
        <c:axId val="5838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69975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707057"/>
        <c:axId val="31601466"/>
      </c:scatterChart>
      <c:valAx>
        <c:axId val="5570705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1466"/>
        <c:crosses val="autoZero"/>
        <c:crossBetween val="midCat"/>
        <c:dispUnits/>
      </c:valAx>
      <c:valAx>
        <c:axId val="31601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07057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977739"/>
        <c:axId val="9581924"/>
      </c:scatterChart>
      <c:valAx>
        <c:axId val="1597773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81924"/>
        <c:crosses val="autoZero"/>
        <c:crossBetween val="midCat"/>
        <c:dispUnits/>
      </c:valAx>
      <c:valAx>
        <c:axId val="9581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7739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128453"/>
        <c:axId val="37938350"/>
      </c:scatterChart>
      <c:valAx>
        <c:axId val="1912845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8350"/>
        <c:crosses val="autoZero"/>
        <c:crossBetween val="midCat"/>
        <c:dispUnits/>
      </c:valAx>
      <c:valAx>
        <c:axId val="37938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28453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00831"/>
        <c:axId val="53107480"/>
      </c:scatterChart>
      <c:valAx>
        <c:axId val="590083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7480"/>
        <c:crosses val="autoZero"/>
        <c:crossBetween val="midCat"/>
        <c:dispUnits/>
      </c:valAx>
      <c:valAx>
        <c:axId val="53107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0831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205273"/>
        <c:axId val="6738594"/>
      </c:scatterChart>
      <c:valAx>
        <c:axId val="820527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8594"/>
        <c:crosses val="autoZero"/>
        <c:crossBetween val="midCat"/>
        <c:dispUnits/>
      </c:valAx>
      <c:valAx>
        <c:axId val="6738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5273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647347"/>
        <c:axId val="8955212"/>
      </c:scatterChart>
      <c:valAx>
        <c:axId val="6064734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5212"/>
        <c:crosses val="autoZero"/>
        <c:crossBetween val="midCat"/>
        <c:dispUnits/>
      </c:valAx>
      <c:valAx>
        <c:axId val="8955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47347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488045"/>
        <c:axId val="54283542"/>
      </c:scatterChart>
      <c:valAx>
        <c:axId val="1348804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3542"/>
        <c:crosses val="autoZero"/>
        <c:crossBetween val="midCat"/>
        <c:dispUnits/>
      </c:valAx>
      <c:valAx>
        <c:axId val="54283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8045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825"/>
          <c:w val="0.95125"/>
          <c:h val="0.85925"/>
        </c:manualLayout>
      </c:layout>
      <c:scatterChart>
        <c:scatterStyle val="lineMarker"/>
        <c:varyColors val="0"/>
        <c:ser>
          <c:idx val="0"/>
          <c:order val="0"/>
          <c:tx>
            <c:v>Zone Sion A3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'Spectres A1-A2-A3'!$S$7:$S$46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Zone Sion A2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A1-A2-A3'!$O$7:$O$48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'Spectres A1-A2-A3'!$P$7:$P$48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Zone Sion A1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A1-A2-A3'!$L$7:$L$48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'Spectres A1-A2-A3'!$M$7:$M$48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18789831"/>
        <c:axId val="34890752"/>
      </c:scatterChart>
      <c:valAx>
        <c:axId val="1878983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0752"/>
        <c:crosses val="autoZero"/>
        <c:crossBetween val="midCat"/>
        <c:dispUnits/>
      </c:valAx>
      <c:valAx>
        <c:axId val="3489075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9831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85"/>
          <c:w val="0.167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Fonctions d'amplification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581313"/>
        <c:axId val="7578634"/>
      </c:scatterChart>
      <c:valAx>
        <c:axId val="4558131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78634"/>
        <c:crosses val="autoZero"/>
        <c:crossBetween val="midCat"/>
        <c:dispUnits/>
      </c:valAx>
      <c:valAx>
        <c:axId val="757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1313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586343"/>
        <c:axId val="56732768"/>
      </c:scatterChart>
      <c:valAx>
        <c:axId val="4358634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32768"/>
        <c:crosses val="autoZero"/>
        <c:crossBetween val="midCat"/>
        <c:dispUnits/>
      </c:valAx>
      <c:valAx>
        <c:axId val="56732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86343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98843"/>
        <c:axId val="9889588"/>
      </c:scatterChart>
      <c:valAx>
        <c:axId val="109884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9588"/>
        <c:crosses val="autoZero"/>
        <c:crossBetween val="midCat"/>
        <c:dispUnits/>
      </c:valAx>
      <c:valAx>
        <c:axId val="9889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8843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897429"/>
        <c:axId val="62859134"/>
      </c:scatterChart>
      <c:valAx>
        <c:axId val="2189742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9134"/>
        <c:crosses val="autoZero"/>
        <c:crossBetween val="midCat"/>
        <c:dispUnits/>
      </c:valAx>
      <c:valAx>
        <c:axId val="62859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97429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861295"/>
        <c:axId val="58425064"/>
      </c:scatterChart>
      <c:valAx>
        <c:axId val="2886129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064"/>
        <c:crosses val="autoZero"/>
        <c:crossBetween val="midCat"/>
        <c:dispUnits/>
      </c:valAx>
      <c:valAx>
        <c:axId val="58425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295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063529"/>
        <c:axId val="34809714"/>
      </c:scatterChart>
      <c:valAx>
        <c:axId val="5606352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09714"/>
        <c:crosses val="autoZero"/>
        <c:crossBetween val="midCat"/>
        <c:dispUnits/>
      </c:valAx>
      <c:valAx>
        <c:axId val="34809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63529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851971"/>
        <c:axId val="1014556"/>
      </c:scatterChart>
      <c:valAx>
        <c:axId val="4485197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4556"/>
        <c:crosses val="autoZero"/>
        <c:crossBetween val="midCat"/>
        <c:dispUnits/>
      </c:valAx>
      <c:valAx>
        <c:axId val="1014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51971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131005"/>
        <c:axId val="15070182"/>
      </c:scatterChart>
      <c:valAx>
        <c:axId val="913100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0182"/>
        <c:crosses val="autoZero"/>
        <c:crossBetween val="midCat"/>
        <c:dispUnits/>
      </c:valAx>
      <c:valAx>
        <c:axId val="15070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1005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13911"/>
        <c:axId val="12725200"/>
      </c:scatterChart>
      <c:valAx>
        <c:axId val="141391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25200"/>
        <c:crosses val="autoZero"/>
        <c:crossBetween val="midCat"/>
        <c:dispUnits/>
      </c:valAx>
      <c:valAx>
        <c:axId val="12725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911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825"/>
          <c:w val="0.95125"/>
          <c:h val="0.85925"/>
        </c:manualLayout>
      </c:layout>
      <c:scatterChart>
        <c:scatterStyle val="lineMarker"/>
        <c:varyColors val="0"/>
        <c:ser>
          <c:idx val="30"/>
          <c:order val="0"/>
          <c:tx>
            <c:v>SIA classe 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C-D'!$R$7:$R$46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'Spectres C-D'!$W$7:$W$46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31"/>
          <c:order val="1"/>
          <c:tx>
            <c:v>SIA classe 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C-D'!$R$7:$R$46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'Spectres C-D'!$V$7:$V$46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47417937"/>
        <c:axId val="24108250"/>
      </c:scatterChart>
      <c:valAx>
        <c:axId val="4741793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8250"/>
        <c:crosses val="autoZero"/>
        <c:crossBetween val="midCat"/>
        <c:dispUnits/>
      </c:valAx>
      <c:valAx>
        <c:axId val="2410825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17937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167"/>
          <c:w val="0.1965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4"/>
          <c:w val="0.949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Zone Sion A3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A1-A2-A3'!$R$7:$R$46</c:f>
              <c:numCach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0.77</c:v>
                </c:pt>
                <c:pt idx="25">
                  <c:v>0.8</c:v>
                </c:pt>
                <c:pt idx="26">
                  <c:v>0.9</c:v>
                </c:pt>
                <c:pt idx="27">
                  <c:v>1</c:v>
                </c:pt>
                <c:pt idx="28">
                  <c:v>1.5</c:v>
                </c:pt>
                <c:pt idx="29">
                  <c:v>1.7</c:v>
                </c:pt>
                <c:pt idx="30">
                  <c:v>2</c:v>
                </c:pt>
                <c:pt idx="31">
                  <c:v>2.5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</c:numCache>
            </c:numRef>
          </c:xVal>
          <c:yVal>
            <c:numRef>
              <c:f>'Spectres A1-A2-A3'!$S$7:$S$46</c:f>
              <c:numCache>
                <c:ptCount val="40"/>
                <c:pt idx="0">
                  <c:v>2.322</c:v>
                </c:pt>
                <c:pt idx="1">
                  <c:v>2.484</c:v>
                </c:pt>
                <c:pt idx="2">
                  <c:v>2.646</c:v>
                </c:pt>
                <c:pt idx="3">
                  <c:v>2.8080000000000003</c:v>
                </c:pt>
                <c:pt idx="4">
                  <c:v>2.97</c:v>
                </c:pt>
                <c:pt idx="5">
                  <c:v>3.132</c:v>
                </c:pt>
                <c:pt idx="6">
                  <c:v>3.2940000000000005</c:v>
                </c:pt>
                <c:pt idx="7">
                  <c:v>3.4560000000000004</c:v>
                </c:pt>
                <c:pt idx="8">
                  <c:v>3.6180000000000003</c:v>
                </c:pt>
                <c:pt idx="9">
                  <c:v>3.7800000000000002</c:v>
                </c:pt>
                <c:pt idx="10">
                  <c:v>4.59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5.4</c:v>
                </c:pt>
                <c:pt idx="18">
                  <c:v>5.4</c:v>
                </c:pt>
                <c:pt idx="19">
                  <c:v>5.4</c:v>
                </c:pt>
                <c:pt idx="20">
                  <c:v>5.4</c:v>
                </c:pt>
                <c:pt idx="21">
                  <c:v>5.4</c:v>
                </c:pt>
                <c:pt idx="22">
                  <c:v>5.4</c:v>
                </c:pt>
                <c:pt idx="23">
                  <c:v>5.4</c:v>
                </c:pt>
                <c:pt idx="24">
                  <c:v>5.4</c:v>
                </c:pt>
                <c:pt idx="25">
                  <c:v>5.4</c:v>
                </c:pt>
                <c:pt idx="26">
                  <c:v>4.5348448094752385</c:v>
                </c:pt>
                <c:pt idx="27">
                  <c:v>3.876</c:v>
                </c:pt>
                <c:pt idx="28">
                  <c:v>2.1183991445622956</c:v>
                </c:pt>
                <c:pt idx="29">
                  <c:v>1.7579838276749267</c:v>
                </c:pt>
                <c:pt idx="30">
                  <c:v>1.38</c:v>
                </c:pt>
                <c:pt idx="31">
                  <c:v>0.8832</c:v>
                </c:pt>
                <c:pt idx="32">
                  <c:v>0.6133333333333333</c:v>
                </c:pt>
                <c:pt idx="33">
                  <c:v>0.345</c:v>
                </c:pt>
                <c:pt idx="34">
                  <c:v>0.2208</c:v>
                </c:pt>
                <c:pt idx="35">
                  <c:v>0.15333333333333332</c:v>
                </c:pt>
                <c:pt idx="36">
                  <c:v>0.11265306122448979</c:v>
                </c:pt>
                <c:pt idx="37">
                  <c:v>0.08625</c:v>
                </c:pt>
                <c:pt idx="38">
                  <c:v>0.06814814814814814</c:v>
                </c:pt>
                <c:pt idx="39">
                  <c:v>0.0552</c:v>
                </c:pt>
              </c:numCache>
            </c:numRef>
          </c:yVal>
          <c:smooth val="0"/>
        </c:ser>
        <c:ser>
          <c:idx val="1"/>
          <c:order val="1"/>
          <c:tx>
            <c:v>Zone Sion A2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A1-A2-A3'!$O$7:$O$48</c:f>
              <c:numCache>
                <c:ptCount val="42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0.75</c:v>
                </c:pt>
                <c:pt idx="25">
                  <c:v>0.77</c:v>
                </c:pt>
                <c:pt idx="26">
                  <c:v>0.8</c:v>
                </c:pt>
                <c:pt idx="27">
                  <c:v>0.9</c:v>
                </c:pt>
                <c:pt idx="28">
                  <c:v>0.94</c:v>
                </c:pt>
                <c:pt idx="29">
                  <c:v>1</c:v>
                </c:pt>
                <c:pt idx="30">
                  <c:v>1.5</c:v>
                </c:pt>
                <c:pt idx="31">
                  <c:v>1.7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</c:numCache>
            </c:numRef>
          </c:xVal>
          <c:yVal>
            <c:numRef>
              <c:f>'Spectres A1-A2-A3'!$P$7:$P$48</c:f>
              <c:numCache>
                <c:ptCount val="42"/>
                <c:pt idx="0">
                  <c:v>1.9780000000000002</c:v>
                </c:pt>
                <c:pt idx="1">
                  <c:v>2.116</c:v>
                </c:pt>
                <c:pt idx="2">
                  <c:v>2.254</c:v>
                </c:pt>
                <c:pt idx="3">
                  <c:v>2.3920000000000003</c:v>
                </c:pt>
                <c:pt idx="4">
                  <c:v>2.5300000000000002</c:v>
                </c:pt>
                <c:pt idx="5">
                  <c:v>2.668</c:v>
                </c:pt>
                <c:pt idx="6">
                  <c:v>2.806</c:v>
                </c:pt>
                <c:pt idx="7">
                  <c:v>2.944</c:v>
                </c:pt>
                <c:pt idx="8">
                  <c:v>3.082</c:v>
                </c:pt>
                <c:pt idx="9">
                  <c:v>3.22</c:v>
                </c:pt>
                <c:pt idx="10">
                  <c:v>3.91</c:v>
                </c:pt>
                <c:pt idx="11">
                  <c:v>4.6000000000000005</c:v>
                </c:pt>
                <c:pt idx="12">
                  <c:v>4.6</c:v>
                </c:pt>
                <c:pt idx="13">
                  <c:v>4.6</c:v>
                </c:pt>
                <c:pt idx="14">
                  <c:v>4.6</c:v>
                </c:pt>
                <c:pt idx="15">
                  <c:v>4.6</c:v>
                </c:pt>
                <c:pt idx="16">
                  <c:v>4.6</c:v>
                </c:pt>
                <c:pt idx="17">
                  <c:v>4.6</c:v>
                </c:pt>
                <c:pt idx="18">
                  <c:v>4.6</c:v>
                </c:pt>
                <c:pt idx="19">
                  <c:v>4.6</c:v>
                </c:pt>
                <c:pt idx="20">
                  <c:v>4.6</c:v>
                </c:pt>
                <c:pt idx="21">
                  <c:v>4.6</c:v>
                </c:pt>
                <c:pt idx="22">
                  <c:v>4.6</c:v>
                </c:pt>
                <c:pt idx="23">
                  <c:v>4.6</c:v>
                </c:pt>
                <c:pt idx="24">
                  <c:v>4.6</c:v>
                </c:pt>
                <c:pt idx="25">
                  <c:v>4.507725612943664</c:v>
                </c:pt>
                <c:pt idx="26">
                  <c:v>4.3769949032088835</c:v>
                </c:pt>
                <c:pt idx="27">
                  <c:v>3.9975011615864653</c:v>
                </c:pt>
                <c:pt idx="28">
                  <c:v>3.8658667773236917</c:v>
                </c:pt>
                <c:pt idx="29">
                  <c:v>3.686</c:v>
                </c:pt>
                <c:pt idx="30">
                  <c:v>2.6975224105297753</c:v>
                </c:pt>
                <c:pt idx="31">
                  <c:v>2.449681720039851</c:v>
                </c:pt>
                <c:pt idx="32">
                  <c:v>2.16</c:v>
                </c:pt>
                <c:pt idx="33">
                  <c:v>1.3824</c:v>
                </c:pt>
                <c:pt idx="34">
                  <c:v>0.9600000000000001</c:v>
                </c:pt>
                <c:pt idx="35">
                  <c:v>0.54</c:v>
                </c:pt>
                <c:pt idx="36">
                  <c:v>0.3456</c:v>
                </c:pt>
                <c:pt idx="37">
                  <c:v>0.24000000000000002</c:v>
                </c:pt>
                <c:pt idx="38">
                  <c:v>0.1763265306122449</c:v>
                </c:pt>
                <c:pt idx="39">
                  <c:v>0.135</c:v>
                </c:pt>
                <c:pt idx="40">
                  <c:v>0.10666666666666667</c:v>
                </c:pt>
                <c:pt idx="41">
                  <c:v>0.0864</c:v>
                </c:pt>
              </c:numCache>
            </c:numRef>
          </c:yVal>
          <c:smooth val="0"/>
        </c:ser>
        <c:ser>
          <c:idx val="2"/>
          <c:order val="2"/>
          <c:tx>
            <c:v>Zone Sion A1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A1-A2-A3'!$L$7:$L$48</c:f>
              <c:numCache>
                <c:ptCount val="42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0.75</c:v>
                </c:pt>
                <c:pt idx="25">
                  <c:v>0.77</c:v>
                </c:pt>
                <c:pt idx="26">
                  <c:v>0.8</c:v>
                </c:pt>
                <c:pt idx="27">
                  <c:v>0.9</c:v>
                </c:pt>
                <c:pt idx="28">
                  <c:v>0.94</c:v>
                </c:pt>
                <c:pt idx="29">
                  <c:v>1</c:v>
                </c:pt>
                <c:pt idx="30">
                  <c:v>1.5</c:v>
                </c:pt>
                <c:pt idx="31">
                  <c:v>1.7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</c:numCache>
            </c:numRef>
          </c:xVal>
          <c:yVal>
            <c:numRef>
              <c:f>'Spectres A1-A2-A3'!$M$7:$M$48</c:f>
              <c:numCache>
                <c:ptCount val="42"/>
                <c:pt idx="0">
                  <c:v>1.76</c:v>
                </c:pt>
                <c:pt idx="1">
                  <c:v>1.9200000000000002</c:v>
                </c:pt>
                <c:pt idx="2">
                  <c:v>2.08</c:v>
                </c:pt>
                <c:pt idx="3">
                  <c:v>2.24</c:v>
                </c:pt>
                <c:pt idx="4">
                  <c:v>2.4000000000000004</c:v>
                </c:pt>
                <c:pt idx="5">
                  <c:v>2.56</c:v>
                </c:pt>
                <c:pt idx="6">
                  <c:v>2.72</c:v>
                </c:pt>
                <c:pt idx="7">
                  <c:v>2.88</c:v>
                </c:pt>
                <c:pt idx="8">
                  <c:v>3.04</c:v>
                </c:pt>
                <c:pt idx="9">
                  <c:v>3.2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3.5217820113301928</c:v>
                </c:pt>
                <c:pt idx="28">
                  <c:v>3.3602090652195997</c:v>
                </c:pt>
                <c:pt idx="29">
                  <c:v>3.143</c:v>
                </c:pt>
                <c:pt idx="30">
                  <c:v>2.0284570721084667</c:v>
                </c:pt>
                <c:pt idx="31">
                  <c:v>1.7719829791098711</c:v>
                </c:pt>
                <c:pt idx="32">
                  <c:v>1.4867295918292738</c:v>
                </c:pt>
                <c:pt idx="33">
                  <c:v>1.1683398007455708</c:v>
                </c:pt>
                <c:pt idx="34">
                  <c:v>0.9595186620614141</c:v>
                </c:pt>
                <c:pt idx="35">
                  <c:v>0.54</c:v>
                </c:pt>
                <c:pt idx="36">
                  <c:v>0.3456</c:v>
                </c:pt>
                <c:pt idx="37">
                  <c:v>0.24000000000000002</c:v>
                </c:pt>
                <c:pt idx="38">
                  <c:v>0.1763265306122449</c:v>
                </c:pt>
                <c:pt idx="39">
                  <c:v>0.135</c:v>
                </c:pt>
                <c:pt idx="40">
                  <c:v>0.10666666666666667</c:v>
                </c:pt>
                <c:pt idx="41">
                  <c:v>0.0864</c:v>
                </c:pt>
              </c:numCache>
            </c:numRef>
          </c:yVal>
          <c:smooth val="0"/>
        </c:ser>
        <c:axId val="15647659"/>
        <c:axId val="6611204"/>
      </c:scatterChart>
      <c:valAx>
        <c:axId val="1564765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204"/>
        <c:crosses val="autoZero"/>
        <c:crossBetween val="midCat"/>
        <c:dispUnits/>
      </c:valAx>
      <c:valAx>
        <c:axId val="661120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659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225"/>
          <c:y val="0.181"/>
          <c:w val="0.174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
Zone A1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115"/>
          <c:w val="0.726"/>
          <c:h val="0.634"/>
        </c:manualLayout>
      </c:layout>
      <c:scatterChart>
        <c:scatterStyle val="line"/>
        <c:varyColors val="0"/>
        <c:ser>
          <c:idx val="2"/>
          <c:order val="0"/>
          <c:tx>
            <c:v>Zone Sion A1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A1-A2-A3'!$L$7:$L$48</c:f>
              <c:numCache>
                <c:ptCount val="42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0.75</c:v>
                </c:pt>
                <c:pt idx="25">
                  <c:v>0.77</c:v>
                </c:pt>
                <c:pt idx="26">
                  <c:v>0.8</c:v>
                </c:pt>
                <c:pt idx="27">
                  <c:v>0.9</c:v>
                </c:pt>
                <c:pt idx="28">
                  <c:v>0.94</c:v>
                </c:pt>
                <c:pt idx="29">
                  <c:v>1</c:v>
                </c:pt>
                <c:pt idx="30">
                  <c:v>1.5</c:v>
                </c:pt>
                <c:pt idx="31">
                  <c:v>1.7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</c:numCache>
            </c:numRef>
          </c:xVal>
          <c:yVal>
            <c:numRef>
              <c:f>'Spectres A1-A2-A3'!$M$7:$M$48</c:f>
              <c:numCache>
                <c:ptCount val="42"/>
                <c:pt idx="0">
                  <c:v>1.76</c:v>
                </c:pt>
                <c:pt idx="1">
                  <c:v>1.9200000000000002</c:v>
                </c:pt>
                <c:pt idx="2">
                  <c:v>2.08</c:v>
                </c:pt>
                <c:pt idx="3">
                  <c:v>2.24</c:v>
                </c:pt>
                <c:pt idx="4">
                  <c:v>2.4000000000000004</c:v>
                </c:pt>
                <c:pt idx="5">
                  <c:v>2.56</c:v>
                </c:pt>
                <c:pt idx="6">
                  <c:v>2.72</c:v>
                </c:pt>
                <c:pt idx="7">
                  <c:v>2.88</c:v>
                </c:pt>
                <c:pt idx="8">
                  <c:v>3.04</c:v>
                </c:pt>
                <c:pt idx="9">
                  <c:v>3.2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3.5217820113301928</c:v>
                </c:pt>
                <c:pt idx="28">
                  <c:v>3.3602090652195997</c:v>
                </c:pt>
                <c:pt idx="29">
                  <c:v>3.143</c:v>
                </c:pt>
                <c:pt idx="30">
                  <c:v>2.0284570721084667</c:v>
                </c:pt>
                <c:pt idx="31">
                  <c:v>1.7719829791098711</c:v>
                </c:pt>
                <c:pt idx="32">
                  <c:v>1.4867295918292738</c:v>
                </c:pt>
                <c:pt idx="33">
                  <c:v>1.1683398007455708</c:v>
                </c:pt>
                <c:pt idx="34">
                  <c:v>0.9595186620614141</c:v>
                </c:pt>
                <c:pt idx="35">
                  <c:v>0.54</c:v>
                </c:pt>
                <c:pt idx="36">
                  <c:v>0.3456</c:v>
                </c:pt>
                <c:pt idx="37">
                  <c:v>0.24000000000000002</c:v>
                </c:pt>
                <c:pt idx="38">
                  <c:v>0.1763265306122449</c:v>
                </c:pt>
                <c:pt idx="39">
                  <c:v>0.135</c:v>
                </c:pt>
                <c:pt idx="40">
                  <c:v>0.10666666666666667</c:v>
                </c:pt>
                <c:pt idx="41">
                  <c:v>0.0864</c:v>
                </c:pt>
              </c:numCache>
            </c:numRef>
          </c:yVal>
          <c:smooth val="0"/>
        </c:ser>
        <c:axId val="59500837"/>
        <c:axId val="65745486"/>
      </c:scatterChart>
      <c:valAx>
        <c:axId val="5950083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45486"/>
        <c:crosses val="autoZero"/>
        <c:crossBetween val="midCat"/>
        <c:dispUnits/>
      </c:valAx>
      <c:valAx>
        <c:axId val="6574548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²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0837"/>
        <c:crossesAt val="0.01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832865"/>
        <c:axId val="31951466"/>
      </c:scatterChart>
      <c:valAx>
        <c:axId val="4083286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1466"/>
        <c:crosses val="autoZero"/>
        <c:crossBetween val="midCat"/>
        <c:dispUnits/>
      </c:valAx>
      <c:valAx>
        <c:axId val="31951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2865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
Zone A2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35"/>
          <c:y val="0.13175"/>
          <c:w val="0.7265"/>
          <c:h val="0.5985"/>
        </c:manualLayout>
      </c:layout>
      <c:scatterChart>
        <c:scatterStyle val="line"/>
        <c:varyColors val="0"/>
        <c:ser>
          <c:idx val="1"/>
          <c:order val="0"/>
          <c:tx>
            <c:v>Zone Sion A2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A1-A2-A3'!$O$7:$O$48</c:f>
              <c:numCache>
                <c:ptCount val="42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0.75</c:v>
                </c:pt>
                <c:pt idx="25">
                  <c:v>0.77</c:v>
                </c:pt>
                <c:pt idx="26">
                  <c:v>0.8</c:v>
                </c:pt>
                <c:pt idx="27">
                  <c:v>0.9</c:v>
                </c:pt>
                <c:pt idx="28">
                  <c:v>0.94</c:v>
                </c:pt>
                <c:pt idx="29">
                  <c:v>1</c:v>
                </c:pt>
                <c:pt idx="30">
                  <c:v>1.5</c:v>
                </c:pt>
                <c:pt idx="31">
                  <c:v>1.7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</c:numCache>
            </c:numRef>
          </c:xVal>
          <c:yVal>
            <c:numRef>
              <c:f>'Spectres A1-A2-A3'!$P$7:$P$48</c:f>
              <c:numCache>
                <c:ptCount val="42"/>
                <c:pt idx="0">
                  <c:v>1.9780000000000002</c:v>
                </c:pt>
                <c:pt idx="1">
                  <c:v>2.116</c:v>
                </c:pt>
                <c:pt idx="2">
                  <c:v>2.254</c:v>
                </c:pt>
                <c:pt idx="3">
                  <c:v>2.3920000000000003</c:v>
                </c:pt>
                <c:pt idx="4">
                  <c:v>2.5300000000000002</c:v>
                </c:pt>
                <c:pt idx="5">
                  <c:v>2.668</c:v>
                </c:pt>
                <c:pt idx="6">
                  <c:v>2.806</c:v>
                </c:pt>
                <c:pt idx="7">
                  <c:v>2.944</c:v>
                </c:pt>
                <c:pt idx="8">
                  <c:v>3.082</c:v>
                </c:pt>
                <c:pt idx="9">
                  <c:v>3.22</c:v>
                </c:pt>
                <c:pt idx="10">
                  <c:v>3.91</c:v>
                </c:pt>
                <c:pt idx="11">
                  <c:v>4.6000000000000005</c:v>
                </c:pt>
                <c:pt idx="12">
                  <c:v>4.6</c:v>
                </c:pt>
                <c:pt idx="13">
                  <c:v>4.6</c:v>
                </c:pt>
                <c:pt idx="14">
                  <c:v>4.6</c:v>
                </c:pt>
                <c:pt idx="15">
                  <c:v>4.6</c:v>
                </c:pt>
                <c:pt idx="16">
                  <c:v>4.6</c:v>
                </c:pt>
                <c:pt idx="17">
                  <c:v>4.6</c:v>
                </c:pt>
                <c:pt idx="18">
                  <c:v>4.6</c:v>
                </c:pt>
                <c:pt idx="19">
                  <c:v>4.6</c:v>
                </c:pt>
                <c:pt idx="20">
                  <c:v>4.6</c:v>
                </c:pt>
                <c:pt idx="21">
                  <c:v>4.6</c:v>
                </c:pt>
                <c:pt idx="22">
                  <c:v>4.6</c:v>
                </c:pt>
                <c:pt idx="23">
                  <c:v>4.6</c:v>
                </c:pt>
                <c:pt idx="24">
                  <c:v>4.6</c:v>
                </c:pt>
                <c:pt idx="25">
                  <c:v>4.507725612943664</c:v>
                </c:pt>
                <c:pt idx="26">
                  <c:v>4.3769949032088835</c:v>
                </c:pt>
                <c:pt idx="27">
                  <c:v>3.9975011615864653</c:v>
                </c:pt>
                <c:pt idx="28">
                  <c:v>3.8658667773236917</c:v>
                </c:pt>
                <c:pt idx="29">
                  <c:v>3.686</c:v>
                </c:pt>
                <c:pt idx="30">
                  <c:v>2.6975224105297753</c:v>
                </c:pt>
                <c:pt idx="31">
                  <c:v>2.449681720039851</c:v>
                </c:pt>
                <c:pt idx="32">
                  <c:v>2.16</c:v>
                </c:pt>
                <c:pt idx="33">
                  <c:v>1.3824</c:v>
                </c:pt>
                <c:pt idx="34">
                  <c:v>0.9600000000000001</c:v>
                </c:pt>
                <c:pt idx="35">
                  <c:v>0.54</c:v>
                </c:pt>
                <c:pt idx="36">
                  <c:v>0.3456</c:v>
                </c:pt>
                <c:pt idx="37">
                  <c:v>0.24000000000000002</c:v>
                </c:pt>
                <c:pt idx="38">
                  <c:v>0.1763265306122449</c:v>
                </c:pt>
                <c:pt idx="39">
                  <c:v>0.135</c:v>
                </c:pt>
                <c:pt idx="40">
                  <c:v>0.10666666666666667</c:v>
                </c:pt>
                <c:pt idx="41">
                  <c:v>0.0864</c:v>
                </c:pt>
              </c:numCache>
            </c:numRef>
          </c:yVal>
          <c:smooth val="0"/>
        </c:ser>
        <c:axId val="54838463"/>
        <c:axId val="23784120"/>
      </c:scatterChart>
      <c:valAx>
        <c:axId val="5483846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4120"/>
        <c:crosses val="autoZero"/>
        <c:crossBetween val="midCat"/>
        <c:dispUnits/>
      </c:valAx>
      <c:valAx>
        <c:axId val="2378412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[m/s²]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8463"/>
        <c:crossesAt val="0.01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
Zone A3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12475"/>
          <c:w val="0.71175"/>
          <c:h val="0.61525"/>
        </c:manualLayout>
      </c:layout>
      <c:scatterChart>
        <c:scatterStyle val="line"/>
        <c:varyColors val="0"/>
        <c:ser>
          <c:idx val="0"/>
          <c:order val="0"/>
          <c:tx>
            <c:v>Zone Sion A3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A1-A2-A3'!$R$7:$R$46</c:f>
              <c:numCach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0.77</c:v>
                </c:pt>
                <c:pt idx="25">
                  <c:v>0.8</c:v>
                </c:pt>
                <c:pt idx="26">
                  <c:v>0.9</c:v>
                </c:pt>
                <c:pt idx="27">
                  <c:v>1</c:v>
                </c:pt>
                <c:pt idx="28">
                  <c:v>1.5</c:v>
                </c:pt>
                <c:pt idx="29">
                  <c:v>1.7</c:v>
                </c:pt>
                <c:pt idx="30">
                  <c:v>2</c:v>
                </c:pt>
                <c:pt idx="31">
                  <c:v>2.5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</c:numCache>
            </c:numRef>
          </c:xVal>
          <c:yVal>
            <c:numRef>
              <c:f>'Spectres A1-A2-A3'!$S$7:$S$46</c:f>
              <c:numCache>
                <c:ptCount val="40"/>
                <c:pt idx="0">
                  <c:v>2.322</c:v>
                </c:pt>
                <c:pt idx="1">
                  <c:v>2.484</c:v>
                </c:pt>
                <c:pt idx="2">
                  <c:v>2.646</c:v>
                </c:pt>
                <c:pt idx="3">
                  <c:v>2.8080000000000003</c:v>
                </c:pt>
                <c:pt idx="4">
                  <c:v>2.97</c:v>
                </c:pt>
                <c:pt idx="5">
                  <c:v>3.132</c:v>
                </c:pt>
                <c:pt idx="6">
                  <c:v>3.2940000000000005</c:v>
                </c:pt>
                <c:pt idx="7">
                  <c:v>3.4560000000000004</c:v>
                </c:pt>
                <c:pt idx="8">
                  <c:v>3.6180000000000003</c:v>
                </c:pt>
                <c:pt idx="9">
                  <c:v>3.7800000000000002</c:v>
                </c:pt>
                <c:pt idx="10">
                  <c:v>4.59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5.4</c:v>
                </c:pt>
                <c:pt idx="18">
                  <c:v>5.4</c:v>
                </c:pt>
                <c:pt idx="19">
                  <c:v>5.4</c:v>
                </c:pt>
                <c:pt idx="20">
                  <c:v>5.4</c:v>
                </c:pt>
                <c:pt idx="21">
                  <c:v>5.4</c:v>
                </c:pt>
                <c:pt idx="22">
                  <c:v>5.4</c:v>
                </c:pt>
                <c:pt idx="23">
                  <c:v>5.4</c:v>
                </c:pt>
                <c:pt idx="24">
                  <c:v>5.4</c:v>
                </c:pt>
                <c:pt idx="25">
                  <c:v>5.4</c:v>
                </c:pt>
                <c:pt idx="26">
                  <c:v>4.5348448094752385</c:v>
                </c:pt>
                <c:pt idx="27">
                  <c:v>3.876</c:v>
                </c:pt>
                <c:pt idx="28">
                  <c:v>2.1183991445622956</c:v>
                </c:pt>
                <c:pt idx="29">
                  <c:v>1.7579838276749267</c:v>
                </c:pt>
                <c:pt idx="30">
                  <c:v>1.38</c:v>
                </c:pt>
                <c:pt idx="31">
                  <c:v>0.8832</c:v>
                </c:pt>
                <c:pt idx="32">
                  <c:v>0.6133333333333333</c:v>
                </c:pt>
                <c:pt idx="33">
                  <c:v>0.345</c:v>
                </c:pt>
                <c:pt idx="34">
                  <c:v>0.2208</c:v>
                </c:pt>
                <c:pt idx="35">
                  <c:v>0.15333333333333332</c:v>
                </c:pt>
                <c:pt idx="36">
                  <c:v>0.11265306122448979</c:v>
                </c:pt>
                <c:pt idx="37">
                  <c:v>0.08625</c:v>
                </c:pt>
                <c:pt idx="38">
                  <c:v>0.06814814814814814</c:v>
                </c:pt>
                <c:pt idx="39">
                  <c:v>0.0552</c:v>
                </c:pt>
              </c:numCache>
            </c:numRef>
          </c:yVal>
          <c:smooth val="0"/>
        </c:ser>
        <c:axId val="12730489"/>
        <c:axId val="47465538"/>
      </c:scatterChart>
      <c:valAx>
        <c:axId val="1273048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5538"/>
        <c:crosses val="autoZero"/>
        <c:crossBetween val="midCat"/>
        <c:dispUnits/>
      </c:valAx>
      <c:valAx>
        <c:axId val="4746553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[m/s²]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30489"/>
        <c:crossesAt val="0.01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127739"/>
        <c:axId val="37931924"/>
      </c:scatterChart>
      <c:valAx>
        <c:axId val="1912773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1924"/>
        <c:crosses val="autoZero"/>
        <c:crossBetween val="midCat"/>
        <c:dispUnits/>
      </c:valAx>
      <c:valAx>
        <c:axId val="37931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27739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42997"/>
        <c:axId val="52586974"/>
      </c:scatterChart>
      <c:valAx>
        <c:axId val="584299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6974"/>
        <c:crosses val="autoZero"/>
        <c:crossBetween val="midCat"/>
        <c:dispUnits/>
      </c:valAx>
      <c:valAx>
        <c:axId val="52586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997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20719"/>
        <c:axId val="31686472"/>
      </c:scatterChart>
      <c:valAx>
        <c:axId val="352071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86472"/>
        <c:crosses val="autoZero"/>
        <c:crossBetween val="midCat"/>
        <c:dispUnits/>
      </c:valAx>
      <c:valAx>
        <c:axId val="31686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719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742793"/>
        <c:axId val="16467410"/>
      </c:scatterChart>
      <c:valAx>
        <c:axId val="1674279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7410"/>
        <c:crosses val="autoZero"/>
        <c:crossBetween val="midCat"/>
        <c:dispUnits/>
      </c:valAx>
      <c:valAx>
        <c:axId val="16467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2793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988963"/>
        <c:axId val="58791804"/>
      </c:scatterChart>
      <c:valAx>
        <c:axId val="1398896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1804"/>
        <c:crosses val="autoZero"/>
        <c:crossBetween val="midCat"/>
        <c:dispUnits/>
      </c:valAx>
      <c:valAx>
        <c:axId val="58791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88963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575"/>
          <c:w val="0.95125"/>
          <c:h val="0.86175"/>
        </c:manualLayout>
      </c:layout>
      <c:scatterChart>
        <c:scatterStyle val="lineMarker"/>
        <c:varyColors val="0"/>
        <c:ser>
          <c:idx val="31"/>
          <c:order val="0"/>
          <c:tx>
            <c:v>SIA classe 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Spectres'!$R$7:$R$46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'5 Spectres'!$V$7:$V$46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30"/>
          <c:order val="1"/>
          <c:tx>
            <c:v>SIA classe 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Spectres'!$R$7:$R$46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'5 Spectres'!$W$7:$W$46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Zone Sion A1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Spectres'!$L$7:$L$48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'5 Spectres'!$M$7:$M$48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Zone Sion A2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Spectres'!$O$7:$O$48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'5 Spectres'!$P$7:$P$48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0"/>
          <c:order val="4"/>
          <c:tx>
            <c:v>Zone Sion A3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Spectres'!$R$7:$R$46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'5 Spectres'!$S$7:$S$46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59364189"/>
        <c:axId val="64515654"/>
      </c:scatterChart>
      <c:valAx>
        <c:axId val="5936418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15654"/>
        <c:crosses val="autoZero"/>
        <c:crossBetween val="midCat"/>
        <c:dispUnits/>
      </c:valAx>
      <c:valAx>
        <c:axId val="6451565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4189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1415"/>
          <c:w val="0.15825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0" y="5343525"/>
        <a:ext cx="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0" y="323850"/>
        <a:ext cx="0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59</xdr:row>
      <xdr:rowOff>57150</xdr:rowOff>
    </xdr:to>
    <xdr:graphicFrame>
      <xdr:nvGraphicFramePr>
        <xdr:cNvPr id="4" name="Chart 4"/>
        <xdr:cNvGraphicFramePr/>
      </xdr:nvGraphicFramePr>
      <xdr:xfrm>
        <a:off x="0" y="5181600"/>
        <a:ext cx="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76200</xdr:rowOff>
    </xdr:to>
    <xdr:graphicFrame>
      <xdr:nvGraphicFramePr>
        <xdr:cNvPr id="5" name="Chart 5"/>
        <xdr:cNvGraphicFramePr/>
      </xdr:nvGraphicFramePr>
      <xdr:xfrm>
        <a:off x="0" y="323850"/>
        <a:ext cx="0" cy="4448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60</xdr:row>
      <xdr:rowOff>85725</xdr:rowOff>
    </xdr:to>
    <xdr:graphicFrame>
      <xdr:nvGraphicFramePr>
        <xdr:cNvPr id="6" name="Chart 6"/>
        <xdr:cNvGraphicFramePr/>
      </xdr:nvGraphicFramePr>
      <xdr:xfrm>
        <a:off x="0" y="5343525"/>
        <a:ext cx="0" cy="457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31</xdr:row>
      <xdr:rowOff>66675</xdr:rowOff>
    </xdr:to>
    <xdr:graphicFrame>
      <xdr:nvGraphicFramePr>
        <xdr:cNvPr id="7" name="Chart 7"/>
        <xdr:cNvGraphicFramePr/>
      </xdr:nvGraphicFramePr>
      <xdr:xfrm>
        <a:off x="0" y="323850"/>
        <a:ext cx="0" cy="4762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63</xdr:row>
      <xdr:rowOff>76200</xdr:rowOff>
    </xdr:to>
    <xdr:graphicFrame>
      <xdr:nvGraphicFramePr>
        <xdr:cNvPr id="8" name="Chart 8"/>
        <xdr:cNvGraphicFramePr/>
      </xdr:nvGraphicFramePr>
      <xdr:xfrm>
        <a:off x="0" y="5505450"/>
        <a:ext cx="0" cy="4886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1</xdr:row>
      <xdr:rowOff>0</xdr:rowOff>
    </xdr:from>
    <xdr:to>
      <xdr:col>10</xdr:col>
      <xdr:colOff>352425</xdr:colOff>
      <xdr:row>27</xdr:row>
      <xdr:rowOff>85725</xdr:rowOff>
    </xdr:to>
    <xdr:graphicFrame>
      <xdr:nvGraphicFramePr>
        <xdr:cNvPr id="9" name="Chart 11"/>
        <xdr:cNvGraphicFramePr/>
      </xdr:nvGraphicFramePr>
      <xdr:xfrm>
        <a:off x="304800" y="161925"/>
        <a:ext cx="6143625" cy="4295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0" y="5343525"/>
        <a:ext cx="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0" y="323850"/>
        <a:ext cx="0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59</xdr:row>
      <xdr:rowOff>57150</xdr:rowOff>
    </xdr:to>
    <xdr:graphicFrame>
      <xdr:nvGraphicFramePr>
        <xdr:cNvPr id="4" name="Chart 4"/>
        <xdr:cNvGraphicFramePr/>
      </xdr:nvGraphicFramePr>
      <xdr:xfrm>
        <a:off x="0" y="5181600"/>
        <a:ext cx="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76200</xdr:rowOff>
    </xdr:to>
    <xdr:graphicFrame>
      <xdr:nvGraphicFramePr>
        <xdr:cNvPr id="5" name="Chart 5"/>
        <xdr:cNvGraphicFramePr/>
      </xdr:nvGraphicFramePr>
      <xdr:xfrm>
        <a:off x="0" y="323850"/>
        <a:ext cx="0" cy="4448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60</xdr:row>
      <xdr:rowOff>85725</xdr:rowOff>
    </xdr:to>
    <xdr:graphicFrame>
      <xdr:nvGraphicFramePr>
        <xdr:cNvPr id="6" name="Chart 6"/>
        <xdr:cNvGraphicFramePr/>
      </xdr:nvGraphicFramePr>
      <xdr:xfrm>
        <a:off x="0" y="5343525"/>
        <a:ext cx="0" cy="457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31</xdr:row>
      <xdr:rowOff>66675</xdr:rowOff>
    </xdr:to>
    <xdr:graphicFrame>
      <xdr:nvGraphicFramePr>
        <xdr:cNvPr id="7" name="Chart 7"/>
        <xdr:cNvGraphicFramePr/>
      </xdr:nvGraphicFramePr>
      <xdr:xfrm>
        <a:off x="0" y="323850"/>
        <a:ext cx="0" cy="4762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63</xdr:row>
      <xdr:rowOff>76200</xdr:rowOff>
    </xdr:to>
    <xdr:graphicFrame>
      <xdr:nvGraphicFramePr>
        <xdr:cNvPr id="8" name="Chart 8"/>
        <xdr:cNvGraphicFramePr/>
      </xdr:nvGraphicFramePr>
      <xdr:xfrm>
        <a:off x="0" y="5505450"/>
        <a:ext cx="0" cy="4886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1</xdr:row>
      <xdr:rowOff>0</xdr:rowOff>
    </xdr:from>
    <xdr:to>
      <xdr:col>10</xdr:col>
      <xdr:colOff>352425</xdr:colOff>
      <xdr:row>27</xdr:row>
      <xdr:rowOff>85725</xdr:rowOff>
    </xdr:to>
    <xdr:graphicFrame>
      <xdr:nvGraphicFramePr>
        <xdr:cNvPr id="9" name="Chart 11"/>
        <xdr:cNvGraphicFramePr/>
      </xdr:nvGraphicFramePr>
      <xdr:xfrm>
        <a:off x="304800" y="161925"/>
        <a:ext cx="6143625" cy="4295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0" y="5343525"/>
        <a:ext cx="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0" y="323850"/>
        <a:ext cx="0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59</xdr:row>
      <xdr:rowOff>57150</xdr:rowOff>
    </xdr:to>
    <xdr:graphicFrame>
      <xdr:nvGraphicFramePr>
        <xdr:cNvPr id="4" name="Chart 4"/>
        <xdr:cNvGraphicFramePr/>
      </xdr:nvGraphicFramePr>
      <xdr:xfrm>
        <a:off x="0" y="5181600"/>
        <a:ext cx="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76200</xdr:rowOff>
    </xdr:to>
    <xdr:graphicFrame>
      <xdr:nvGraphicFramePr>
        <xdr:cNvPr id="5" name="Chart 5"/>
        <xdr:cNvGraphicFramePr/>
      </xdr:nvGraphicFramePr>
      <xdr:xfrm>
        <a:off x="0" y="323850"/>
        <a:ext cx="0" cy="4448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60</xdr:row>
      <xdr:rowOff>85725</xdr:rowOff>
    </xdr:to>
    <xdr:graphicFrame>
      <xdr:nvGraphicFramePr>
        <xdr:cNvPr id="6" name="Chart 6"/>
        <xdr:cNvGraphicFramePr/>
      </xdr:nvGraphicFramePr>
      <xdr:xfrm>
        <a:off x="0" y="5343525"/>
        <a:ext cx="0" cy="457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31</xdr:row>
      <xdr:rowOff>66675</xdr:rowOff>
    </xdr:to>
    <xdr:graphicFrame>
      <xdr:nvGraphicFramePr>
        <xdr:cNvPr id="7" name="Chart 7"/>
        <xdr:cNvGraphicFramePr/>
      </xdr:nvGraphicFramePr>
      <xdr:xfrm>
        <a:off x="0" y="323850"/>
        <a:ext cx="0" cy="4762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63</xdr:row>
      <xdr:rowOff>76200</xdr:rowOff>
    </xdr:to>
    <xdr:graphicFrame>
      <xdr:nvGraphicFramePr>
        <xdr:cNvPr id="8" name="Chart 8"/>
        <xdr:cNvGraphicFramePr/>
      </xdr:nvGraphicFramePr>
      <xdr:xfrm>
        <a:off x="0" y="5505450"/>
        <a:ext cx="0" cy="4886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1</xdr:row>
      <xdr:rowOff>0</xdr:rowOff>
    </xdr:from>
    <xdr:to>
      <xdr:col>10</xdr:col>
      <xdr:colOff>352425</xdr:colOff>
      <xdr:row>27</xdr:row>
      <xdr:rowOff>85725</xdr:rowOff>
    </xdr:to>
    <xdr:graphicFrame>
      <xdr:nvGraphicFramePr>
        <xdr:cNvPr id="9" name="Chart 11"/>
        <xdr:cNvGraphicFramePr/>
      </xdr:nvGraphicFramePr>
      <xdr:xfrm>
        <a:off x="304800" y="161925"/>
        <a:ext cx="6143625" cy="4295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0.79925</cdr:y>
    </cdr:from>
    <cdr:to>
      <cdr:x>0.767</cdr:x>
      <cdr:y>0.982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rcRect l="13392" t="28044" r="37353" b="56050"/>
        <a:stretch>
          <a:fillRect/>
        </a:stretch>
      </cdr:blipFill>
      <cdr:spPr>
        <a:xfrm>
          <a:off x="1276350" y="3448050"/>
          <a:ext cx="322897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0</xdr:rowOff>
    </xdr:from>
    <xdr:to>
      <xdr:col>10</xdr:col>
      <xdr:colOff>352425</xdr:colOff>
      <xdr:row>27</xdr:row>
      <xdr:rowOff>85725</xdr:rowOff>
    </xdr:to>
    <xdr:graphicFrame>
      <xdr:nvGraphicFramePr>
        <xdr:cNvPr id="1" name="Chart 11"/>
        <xdr:cNvGraphicFramePr/>
      </xdr:nvGraphicFramePr>
      <xdr:xfrm>
        <a:off x="304800" y="161925"/>
        <a:ext cx="59245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50</xdr:row>
      <xdr:rowOff>66675</xdr:rowOff>
    </xdr:from>
    <xdr:to>
      <xdr:col>10</xdr:col>
      <xdr:colOff>361950</xdr:colOff>
      <xdr:row>77</xdr:row>
      <xdr:rowOff>9525</xdr:rowOff>
    </xdr:to>
    <xdr:graphicFrame>
      <xdr:nvGraphicFramePr>
        <xdr:cNvPr id="2" name="Chart 2"/>
        <xdr:cNvGraphicFramePr/>
      </xdr:nvGraphicFramePr>
      <xdr:xfrm>
        <a:off x="361950" y="8277225"/>
        <a:ext cx="58769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77</xdr:row>
      <xdr:rowOff>76200</xdr:rowOff>
    </xdr:from>
    <xdr:to>
      <xdr:col>10</xdr:col>
      <xdr:colOff>381000</xdr:colOff>
      <xdr:row>104</xdr:row>
      <xdr:rowOff>9525</xdr:rowOff>
    </xdr:to>
    <xdr:graphicFrame>
      <xdr:nvGraphicFramePr>
        <xdr:cNvPr id="3" name="Chart 3"/>
        <xdr:cNvGraphicFramePr/>
      </xdr:nvGraphicFramePr>
      <xdr:xfrm>
        <a:off x="323850" y="12658725"/>
        <a:ext cx="593407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323850</xdr:colOff>
      <xdr:row>104</xdr:row>
      <xdr:rowOff>114300</xdr:rowOff>
    </xdr:from>
    <xdr:to>
      <xdr:col>10</xdr:col>
      <xdr:colOff>381000</xdr:colOff>
      <xdr:row>131</xdr:row>
      <xdr:rowOff>47625</xdr:rowOff>
    </xdr:to>
    <xdr:graphicFrame>
      <xdr:nvGraphicFramePr>
        <xdr:cNvPr id="4" name="Chart 4"/>
        <xdr:cNvGraphicFramePr/>
      </xdr:nvGraphicFramePr>
      <xdr:xfrm>
        <a:off x="323850" y="17068800"/>
        <a:ext cx="5934075" cy="4305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523875</xdr:colOff>
      <xdr:row>98</xdr:row>
      <xdr:rowOff>28575</xdr:rowOff>
    </xdr:from>
    <xdr:to>
      <xdr:col>8</xdr:col>
      <xdr:colOff>276225</xdr:colOff>
      <xdr:row>102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rcRect l="13217" t="49700" r="35882" b="34620"/>
        <a:stretch>
          <a:fillRect/>
        </a:stretch>
      </xdr:blipFill>
      <xdr:spPr>
        <a:xfrm>
          <a:off x="1743075" y="16011525"/>
          <a:ext cx="3190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125</xdr:row>
      <xdr:rowOff>104775</xdr:rowOff>
    </xdr:from>
    <xdr:to>
      <xdr:col>8</xdr:col>
      <xdr:colOff>171450</xdr:colOff>
      <xdr:row>130</xdr:row>
      <xdr:rowOff>57150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rcRect l="13893" t="71546" r="35882" b="13153"/>
        <a:stretch>
          <a:fillRect/>
        </a:stretch>
      </xdr:blipFill>
      <xdr:spPr>
        <a:xfrm>
          <a:off x="1609725" y="20459700"/>
          <a:ext cx="3219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E4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0" width="9.140625" style="0" customWidth="1"/>
    <col min="11" max="11" width="7.57421875" style="0" customWidth="1"/>
    <col min="12" max="12" width="8.140625" style="17" customWidth="1"/>
    <col min="13" max="13" width="12.00390625" style="17" customWidth="1"/>
    <col min="14" max="14" width="2.140625" style="31" customWidth="1"/>
    <col min="15" max="15" width="8.140625" style="17" bestFit="1" customWidth="1"/>
    <col min="16" max="16" width="12.00390625" style="17" bestFit="1" customWidth="1"/>
    <col min="17" max="17" width="1.7109375" style="17" customWidth="1"/>
    <col min="18" max="19" width="9.140625" style="17" customWidth="1"/>
    <col min="20" max="20" width="3.7109375" style="17" customWidth="1"/>
    <col min="21" max="23" width="9.140625" style="17" customWidth="1"/>
    <col min="24" max="26" width="9.140625" style="1" customWidth="1"/>
    <col min="27" max="28" width="11.421875" style="0" customWidth="1"/>
  </cols>
  <sheetData>
    <row r="3" spans="12:31" ht="12.75">
      <c r="L3" s="16"/>
      <c r="M3" s="16"/>
      <c r="O3" s="18"/>
      <c r="P3" s="18"/>
      <c r="T3" s="16"/>
      <c r="W3" s="18"/>
      <c r="X3" s="3"/>
      <c r="Y3" s="5"/>
      <c r="Z3" s="5"/>
      <c r="AC3" s="4"/>
      <c r="AD3" s="4"/>
      <c r="AE3" s="4"/>
    </row>
    <row r="4" spans="15:26" ht="12.75">
      <c r="O4" s="18"/>
      <c r="P4" s="18"/>
      <c r="U4" s="20" t="s">
        <v>1</v>
      </c>
      <c r="W4" s="18"/>
      <c r="X4" s="3"/>
      <c r="Y4" s="5"/>
      <c r="Z4" s="5"/>
    </row>
    <row r="5" spans="12:24" ht="12.75">
      <c r="L5" s="21" t="s">
        <v>0</v>
      </c>
      <c r="M5" s="21" t="s">
        <v>5</v>
      </c>
      <c r="N5" s="12"/>
      <c r="O5" s="13" t="s">
        <v>0</v>
      </c>
      <c r="P5" s="13" t="s">
        <v>4</v>
      </c>
      <c r="Q5" s="22"/>
      <c r="R5" s="23" t="s">
        <v>0</v>
      </c>
      <c r="S5" s="23" t="s">
        <v>19</v>
      </c>
      <c r="T5" s="18"/>
      <c r="U5" s="18" t="s">
        <v>0</v>
      </c>
      <c r="V5" s="18" t="s">
        <v>2</v>
      </c>
      <c r="W5" s="18" t="s">
        <v>3</v>
      </c>
      <c r="X5" s="2"/>
    </row>
    <row r="6" spans="12:24" ht="12.75">
      <c r="L6" s="19"/>
      <c r="M6" s="19"/>
      <c r="N6" s="12"/>
      <c r="O6" s="24"/>
      <c r="P6" s="24"/>
      <c r="Q6" s="14"/>
      <c r="R6" s="15"/>
      <c r="S6" s="15"/>
      <c r="X6" s="2"/>
    </row>
    <row r="7" spans="12:24" ht="12.75">
      <c r="L7" s="19">
        <v>0.01</v>
      </c>
      <c r="M7" s="19">
        <f>1.6+16*L7</f>
        <v>1.76</v>
      </c>
      <c r="N7" s="12"/>
      <c r="O7" s="24">
        <v>0.01</v>
      </c>
      <c r="P7" s="24">
        <f>1.84+13.8*O7</f>
        <v>1.9780000000000002</v>
      </c>
      <c r="Q7" s="14"/>
      <c r="R7" s="15">
        <v>0.01</v>
      </c>
      <c r="S7" s="15">
        <f aca="true" t="shared" si="0" ref="S7:S18">2.16+16.2*R7</f>
        <v>2.322</v>
      </c>
      <c r="U7" s="17">
        <v>0.01</v>
      </c>
      <c r="V7" s="17">
        <v>1.9779999999999998</v>
      </c>
      <c r="W7" s="17">
        <v>2.322</v>
      </c>
      <c r="X7" s="2"/>
    </row>
    <row r="8" spans="12:24" ht="12.75">
      <c r="L8" s="19">
        <v>0.02</v>
      </c>
      <c r="M8" s="19">
        <f aca="true" t="shared" si="1" ref="M8:M17">1.6+16*L8</f>
        <v>1.9200000000000002</v>
      </c>
      <c r="N8" s="12"/>
      <c r="O8" s="24">
        <v>0.02</v>
      </c>
      <c r="P8" s="24">
        <f aca="true" t="shared" si="2" ref="P8:P18">1.84+13.8*O8</f>
        <v>2.116</v>
      </c>
      <c r="Q8" s="14"/>
      <c r="R8" s="15">
        <v>0.02</v>
      </c>
      <c r="S8" s="15">
        <f t="shared" si="0"/>
        <v>2.484</v>
      </c>
      <c r="U8" s="17">
        <v>0.02</v>
      </c>
      <c r="V8" s="17">
        <v>2.1159999999999997</v>
      </c>
      <c r="W8" s="17">
        <v>2.484</v>
      </c>
      <c r="X8" s="2"/>
    </row>
    <row r="9" spans="12:24" ht="12.75">
      <c r="L9" s="19">
        <v>0.03</v>
      </c>
      <c r="M9" s="19">
        <f t="shared" si="1"/>
        <v>2.08</v>
      </c>
      <c r="N9" s="12"/>
      <c r="O9" s="24">
        <v>0.03</v>
      </c>
      <c r="P9" s="24">
        <f t="shared" si="2"/>
        <v>2.254</v>
      </c>
      <c r="Q9" s="14"/>
      <c r="R9" s="15">
        <v>0.03</v>
      </c>
      <c r="S9" s="15">
        <f t="shared" si="0"/>
        <v>2.646</v>
      </c>
      <c r="U9" s="17">
        <v>0.03</v>
      </c>
      <c r="V9" s="17">
        <v>2.254</v>
      </c>
      <c r="W9" s="17">
        <v>2.6460000000000004</v>
      </c>
      <c r="X9" s="2"/>
    </row>
    <row r="10" spans="12:24" ht="12.75">
      <c r="L10" s="19">
        <v>0.04</v>
      </c>
      <c r="M10" s="19">
        <f t="shared" si="1"/>
        <v>2.24</v>
      </c>
      <c r="N10" s="12"/>
      <c r="O10" s="24">
        <v>0.04</v>
      </c>
      <c r="P10" s="24">
        <f t="shared" si="2"/>
        <v>2.3920000000000003</v>
      </c>
      <c r="Q10" s="14"/>
      <c r="R10" s="15">
        <v>0.04</v>
      </c>
      <c r="S10" s="15">
        <f t="shared" si="0"/>
        <v>2.8080000000000003</v>
      </c>
      <c r="U10" s="17">
        <v>0.04</v>
      </c>
      <c r="V10" s="17">
        <v>2.392</v>
      </c>
      <c r="W10" s="17">
        <v>2.8080000000000003</v>
      </c>
      <c r="X10" s="2"/>
    </row>
    <row r="11" spans="12:24" ht="12.75">
      <c r="L11" s="19">
        <v>0.05</v>
      </c>
      <c r="M11" s="19">
        <f t="shared" si="1"/>
        <v>2.4000000000000004</v>
      </c>
      <c r="N11" s="12"/>
      <c r="O11" s="24">
        <v>0.05</v>
      </c>
      <c r="P11" s="24">
        <f t="shared" si="2"/>
        <v>2.5300000000000002</v>
      </c>
      <c r="Q11" s="14"/>
      <c r="R11" s="15">
        <v>0.05</v>
      </c>
      <c r="S11" s="15">
        <f t="shared" si="0"/>
        <v>2.97</v>
      </c>
      <c r="U11" s="17">
        <v>0.05</v>
      </c>
      <c r="V11" s="17">
        <v>2.53</v>
      </c>
      <c r="W11" s="17">
        <v>2.97</v>
      </c>
      <c r="X11" s="2"/>
    </row>
    <row r="12" spans="12:24" ht="12.75">
      <c r="L12" s="19">
        <v>0.06</v>
      </c>
      <c r="M12" s="19">
        <f t="shared" si="1"/>
        <v>2.56</v>
      </c>
      <c r="N12" s="12"/>
      <c r="O12" s="24">
        <v>0.06</v>
      </c>
      <c r="P12" s="24">
        <f t="shared" si="2"/>
        <v>2.668</v>
      </c>
      <c r="Q12" s="14"/>
      <c r="R12" s="15">
        <v>0.06</v>
      </c>
      <c r="S12" s="15">
        <f t="shared" si="0"/>
        <v>3.132</v>
      </c>
      <c r="U12" s="17">
        <v>0.06</v>
      </c>
      <c r="V12" s="17">
        <v>2.6679999999999997</v>
      </c>
      <c r="W12" s="17">
        <v>3.132</v>
      </c>
      <c r="X12" s="2"/>
    </row>
    <row r="13" spans="12:24" ht="12.75">
      <c r="L13" s="19">
        <v>0.07</v>
      </c>
      <c r="M13" s="19">
        <f t="shared" si="1"/>
        <v>2.72</v>
      </c>
      <c r="N13" s="12"/>
      <c r="O13" s="24">
        <v>0.07</v>
      </c>
      <c r="P13" s="24">
        <f t="shared" si="2"/>
        <v>2.806</v>
      </c>
      <c r="Q13" s="14"/>
      <c r="R13" s="15">
        <v>0.07</v>
      </c>
      <c r="S13" s="15">
        <f t="shared" si="0"/>
        <v>3.2940000000000005</v>
      </c>
      <c r="U13" s="17">
        <v>0.07</v>
      </c>
      <c r="V13" s="17">
        <v>2.8059999999999996</v>
      </c>
      <c r="W13" s="17">
        <v>3.294</v>
      </c>
      <c r="X13" s="2"/>
    </row>
    <row r="14" spans="12:24" ht="12.75">
      <c r="L14" s="19">
        <v>0.08</v>
      </c>
      <c r="M14" s="19">
        <f t="shared" si="1"/>
        <v>2.88</v>
      </c>
      <c r="N14" s="12"/>
      <c r="O14" s="24">
        <v>0.08</v>
      </c>
      <c r="P14" s="24">
        <f t="shared" si="2"/>
        <v>2.944</v>
      </c>
      <c r="Q14" s="14"/>
      <c r="R14" s="15">
        <v>0.08</v>
      </c>
      <c r="S14" s="15">
        <f t="shared" si="0"/>
        <v>3.4560000000000004</v>
      </c>
      <c r="U14" s="17">
        <v>0.08</v>
      </c>
      <c r="V14" s="17">
        <v>2.944</v>
      </c>
      <c r="W14" s="17">
        <v>3.4560000000000004</v>
      </c>
      <c r="X14" s="2"/>
    </row>
    <row r="15" spans="12:24" ht="12.75">
      <c r="L15" s="19">
        <v>0.09</v>
      </c>
      <c r="M15" s="19">
        <f t="shared" si="1"/>
        <v>3.04</v>
      </c>
      <c r="N15" s="12"/>
      <c r="O15" s="24">
        <v>0.09</v>
      </c>
      <c r="P15" s="24">
        <f t="shared" si="2"/>
        <v>3.082</v>
      </c>
      <c r="Q15" s="14"/>
      <c r="R15" s="15">
        <v>0.09</v>
      </c>
      <c r="S15" s="15">
        <f t="shared" si="0"/>
        <v>3.6180000000000003</v>
      </c>
      <c r="U15" s="17">
        <v>0.09</v>
      </c>
      <c r="V15" s="17">
        <v>3.082</v>
      </c>
      <c r="W15" s="17">
        <v>3.6180000000000003</v>
      </c>
      <c r="X15" s="2"/>
    </row>
    <row r="16" spans="12:24" ht="12.75">
      <c r="L16" s="19">
        <v>0.1</v>
      </c>
      <c r="M16" s="19">
        <f t="shared" si="1"/>
        <v>3.2</v>
      </c>
      <c r="N16" s="12"/>
      <c r="O16" s="24">
        <v>0.1</v>
      </c>
      <c r="P16" s="24">
        <f t="shared" si="2"/>
        <v>3.22</v>
      </c>
      <c r="Q16" s="14"/>
      <c r="R16" s="15">
        <v>0.1</v>
      </c>
      <c r="S16" s="15">
        <f t="shared" si="0"/>
        <v>3.7800000000000002</v>
      </c>
      <c r="U16" s="17">
        <v>0.1</v>
      </c>
      <c r="V16" s="17">
        <v>3.22</v>
      </c>
      <c r="W16" s="17">
        <v>3.78</v>
      </c>
      <c r="X16" s="2"/>
    </row>
    <row r="17" spans="12:24" ht="12.75">
      <c r="L17" s="19">
        <v>0.15</v>
      </c>
      <c r="M17" s="19">
        <f t="shared" si="1"/>
        <v>4</v>
      </c>
      <c r="N17" s="12"/>
      <c r="O17" s="24">
        <v>0.15</v>
      </c>
      <c r="P17" s="24">
        <f t="shared" si="2"/>
        <v>3.91</v>
      </c>
      <c r="Q17" s="14"/>
      <c r="R17" s="15">
        <v>0.15</v>
      </c>
      <c r="S17" s="15">
        <f t="shared" si="0"/>
        <v>4.59</v>
      </c>
      <c r="U17" s="17">
        <v>0.15</v>
      </c>
      <c r="V17" s="17">
        <v>3.91</v>
      </c>
      <c r="W17" s="17">
        <v>4.59</v>
      </c>
      <c r="X17" s="2"/>
    </row>
    <row r="18" spans="12:24" ht="12.75">
      <c r="L18" s="19">
        <v>0.2</v>
      </c>
      <c r="M18" s="19">
        <v>4</v>
      </c>
      <c r="N18" s="12"/>
      <c r="O18" s="24">
        <v>0.2</v>
      </c>
      <c r="P18" s="24">
        <f t="shared" si="2"/>
        <v>4.6000000000000005</v>
      </c>
      <c r="Q18" s="14"/>
      <c r="R18" s="15">
        <v>0.2</v>
      </c>
      <c r="S18" s="15">
        <f t="shared" si="0"/>
        <v>5.4</v>
      </c>
      <c r="U18" s="17">
        <v>0.2</v>
      </c>
      <c r="V18" s="17">
        <v>4.6</v>
      </c>
      <c r="W18" s="17">
        <v>5.4</v>
      </c>
      <c r="X18" s="2"/>
    </row>
    <row r="19" spans="12:24" ht="12.75">
      <c r="L19" s="19">
        <v>0.3</v>
      </c>
      <c r="M19" s="19">
        <v>4</v>
      </c>
      <c r="N19" s="12"/>
      <c r="O19" s="24">
        <v>0.3</v>
      </c>
      <c r="P19" s="24">
        <v>4.6</v>
      </c>
      <c r="Q19" s="14"/>
      <c r="R19" s="15">
        <v>0.3</v>
      </c>
      <c r="S19" s="15">
        <v>5.4</v>
      </c>
      <c r="U19" s="17">
        <v>0.3</v>
      </c>
      <c r="V19" s="17">
        <v>4.6</v>
      </c>
      <c r="W19" s="17">
        <v>5.4</v>
      </c>
      <c r="X19" s="2"/>
    </row>
    <row r="20" spans="12:24" ht="12.75">
      <c r="L20" s="19">
        <v>0.4</v>
      </c>
      <c r="M20" s="19">
        <v>4</v>
      </c>
      <c r="N20" s="12"/>
      <c r="O20" s="24">
        <v>0.4</v>
      </c>
      <c r="P20" s="24">
        <v>4.6</v>
      </c>
      <c r="Q20" s="14"/>
      <c r="R20" s="15">
        <v>0.4</v>
      </c>
      <c r="S20" s="15">
        <v>5.4</v>
      </c>
      <c r="U20" s="17">
        <v>0.4</v>
      </c>
      <c r="V20" s="17">
        <v>4.6</v>
      </c>
      <c r="W20" s="17">
        <v>5.4</v>
      </c>
      <c r="X20" s="2"/>
    </row>
    <row r="21" spans="12:24" ht="12.75">
      <c r="L21" s="19">
        <v>0.43</v>
      </c>
      <c r="M21" s="19">
        <v>4</v>
      </c>
      <c r="N21" s="12"/>
      <c r="O21" s="24">
        <v>0.43</v>
      </c>
      <c r="P21" s="24">
        <v>4.6</v>
      </c>
      <c r="Q21" s="14"/>
      <c r="R21" s="15">
        <v>0.43</v>
      </c>
      <c r="S21" s="15">
        <v>5.4</v>
      </c>
      <c r="U21" s="17">
        <v>0.43</v>
      </c>
      <c r="V21" s="17">
        <v>4.6</v>
      </c>
      <c r="W21" s="17">
        <v>5.4</v>
      </c>
      <c r="X21" s="2"/>
    </row>
    <row r="22" spans="12:24" ht="12.75">
      <c r="L22" s="19">
        <v>0.47</v>
      </c>
      <c r="M22" s="19">
        <v>4</v>
      </c>
      <c r="N22" s="12"/>
      <c r="O22" s="24">
        <v>0.47</v>
      </c>
      <c r="P22" s="24">
        <v>4.6</v>
      </c>
      <c r="Q22" s="14"/>
      <c r="R22" s="15">
        <v>0.47</v>
      </c>
      <c r="S22" s="15">
        <v>5.4</v>
      </c>
      <c r="U22" s="17">
        <v>0.47</v>
      </c>
      <c r="V22" s="17">
        <v>4.6</v>
      </c>
      <c r="W22" s="17">
        <v>5.4</v>
      </c>
      <c r="X22" s="2"/>
    </row>
    <row r="23" spans="12:24" ht="12.75">
      <c r="L23" s="19">
        <v>0.5</v>
      </c>
      <c r="M23" s="19">
        <v>4</v>
      </c>
      <c r="N23" s="12"/>
      <c r="O23" s="24">
        <v>0.5</v>
      </c>
      <c r="P23" s="24">
        <v>4.6</v>
      </c>
      <c r="Q23" s="14"/>
      <c r="R23" s="15">
        <v>0.5</v>
      </c>
      <c r="S23" s="15">
        <v>5.4</v>
      </c>
      <c r="U23" s="17">
        <v>0.5</v>
      </c>
      <c r="V23" s="17">
        <v>4.6</v>
      </c>
      <c r="W23" s="17">
        <v>5.4</v>
      </c>
      <c r="X23" s="2"/>
    </row>
    <row r="24" spans="12:24" ht="12.75">
      <c r="L24" s="19">
        <v>0.53</v>
      </c>
      <c r="M24" s="19">
        <v>4</v>
      </c>
      <c r="N24" s="12"/>
      <c r="O24" s="24">
        <v>0.53</v>
      </c>
      <c r="P24" s="24">
        <v>4.6</v>
      </c>
      <c r="Q24" s="14"/>
      <c r="R24" s="15">
        <v>0.53</v>
      </c>
      <c r="S24" s="15">
        <v>5.4</v>
      </c>
      <c r="U24" s="17">
        <v>0.53</v>
      </c>
      <c r="V24" s="17">
        <v>4.6</v>
      </c>
      <c r="W24" s="17">
        <v>5.4</v>
      </c>
      <c r="X24" s="2"/>
    </row>
    <row r="25" spans="12:24" ht="12.75">
      <c r="L25" s="19">
        <v>0.57</v>
      </c>
      <c r="M25" s="19">
        <v>4</v>
      </c>
      <c r="N25" s="12"/>
      <c r="O25" s="24">
        <v>0.57</v>
      </c>
      <c r="P25" s="24">
        <v>4.6</v>
      </c>
      <c r="Q25" s="14"/>
      <c r="R25" s="15">
        <v>0.57</v>
      </c>
      <c r="S25" s="15">
        <v>5.4</v>
      </c>
      <c r="U25" s="17">
        <v>0.57</v>
      </c>
      <c r="V25" s="17">
        <v>4.6</v>
      </c>
      <c r="W25" s="17">
        <v>5.4</v>
      </c>
      <c r="X25" s="2"/>
    </row>
    <row r="26" spans="12:24" ht="12.75">
      <c r="L26" s="19">
        <v>0.6</v>
      </c>
      <c r="M26" s="19">
        <v>4</v>
      </c>
      <c r="N26" s="12"/>
      <c r="O26" s="24">
        <v>0.6</v>
      </c>
      <c r="P26" s="24">
        <v>4.6</v>
      </c>
      <c r="Q26" s="14"/>
      <c r="R26" s="15">
        <v>0.6</v>
      </c>
      <c r="S26" s="15">
        <v>5.4</v>
      </c>
      <c r="U26" s="17">
        <v>0.6</v>
      </c>
      <c r="V26" s="17">
        <v>4.6</v>
      </c>
      <c r="W26" s="17">
        <v>5.4</v>
      </c>
      <c r="X26" s="2"/>
    </row>
    <row r="27" spans="12:24" ht="12.75">
      <c r="L27" s="19">
        <v>0.63</v>
      </c>
      <c r="M27" s="19">
        <v>4</v>
      </c>
      <c r="N27" s="12"/>
      <c r="O27" s="24">
        <v>0.63</v>
      </c>
      <c r="P27" s="24">
        <v>4.6</v>
      </c>
      <c r="Q27" s="14"/>
      <c r="R27" s="15">
        <v>0.63</v>
      </c>
      <c r="S27" s="15">
        <v>5.4</v>
      </c>
      <c r="U27" s="17">
        <v>0.63</v>
      </c>
      <c r="V27" s="17">
        <v>4.3809523809523805</v>
      </c>
      <c r="W27" s="17">
        <v>5.4</v>
      </c>
      <c r="X27" s="2"/>
    </row>
    <row r="28" spans="12:24" ht="12.75">
      <c r="L28" s="19">
        <v>0.67</v>
      </c>
      <c r="M28" s="19">
        <v>4</v>
      </c>
      <c r="N28" s="12"/>
      <c r="O28" s="24">
        <v>0.67</v>
      </c>
      <c r="P28" s="24">
        <v>4.6</v>
      </c>
      <c r="Q28" s="14"/>
      <c r="R28" s="15">
        <v>0.67</v>
      </c>
      <c r="S28" s="15">
        <v>5.4</v>
      </c>
      <c r="U28" s="17">
        <v>0.67</v>
      </c>
      <c r="V28" s="17">
        <v>4.119402985074626</v>
      </c>
      <c r="W28" s="17">
        <v>5.4</v>
      </c>
      <c r="X28" s="2"/>
    </row>
    <row r="29" spans="12:24" ht="12.75">
      <c r="L29" s="19">
        <v>0.7</v>
      </c>
      <c r="M29" s="19">
        <v>4</v>
      </c>
      <c r="N29" s="12"/>
      <c r="O29" s="24">
        <v>0.7</v>
      </c>
      <c r="P29" s="24">
        <v>4.6</v>
      </c>
      <c r="Q29" s="14"/>
      <c r="R29" s="15">
        <v>0.7</v>
      </c>
      <c r="S29" s="15">
        <v>5.4</v>
      </c>
      <c r="U29" s="17">
        <v>0.7</v>
      </c>
      <c r="V29" s="17">
        <v>3.9428571428571426</v>
      </c>
      <c r="W29" s="17">
        <v>5.4</v>
      </c>
      <c r="X29" s="2"/>
    </row>
    <row r="30" spans="12:24" ht="12.75">
      <c r="L30" s="19">
        <v>0.73</v>
      </c>
      <c r="M30" s="19">
        <v>4</v>
      </c>
      <c r="N30" s="12"/>
      <c r="O30" s="24">
        <v>0.73</v>
      </c>
      <c r="P30" s="24">
        <v>4.6</v>
      </c>
      <c r="Q30" s="14"/>
      <c r="R30" s="15">
        <v>0.73</v>
      </c>
      <c r="S30" s="15">
        <v>5.4</v>
      </c>
      <c r="U30" s="17">
        <v>0.73</v>
      </c>
      <c r="V30" s="17">
        <v>3.780821917808219</v>
      </c>
      <c r="W30" s="17">
        <v>5.4</v>
      </c>
      <c r="X30" s="2"/>
    </row>
    <row r="31" spans="12:24" ht="12.75">
      <c r="L31" s="19">
        <v>0.75</v>
      </c>
      <c r="M31" s="19">
        <v>4</v>
      </c>
      <c r="N31" s="12"/>
      <c r="O31" s="24">
        <v>0.75</v>
      </c>
      <c r="P31" s="24">
        <v>4.6</v>
      </c>
      <c r="Q31" s="14"/>
      <c r="R31" s="15">
        <v>0.77</v>
      </c>
      <c r="S31" s="15">
        <v>5.4</v>
      </c>
      <c r="U31" s="17">
        <v>0.77</v>
      </c>
      <c r="V31" s="17">
        <v>3.5844155844155843</v>
      </c>
      <c r="W31" s="17">
        <v>5.4</v>
      </c>
      <c r="X31" s="2"/>
    </row>
    <row r="32" spans="12:24" ht="12.75">
      <c r="L32" s="19">
        <v>0.77</v>
      </c>
      <c r="M32" s="19">
        <v>4</v>
      </c>
      <c r="N32" s="12"/>
      <c r="O32" s="24">
        <v>0.77</v>
      </c>
      <c r="P32" s="24">
        <f>3.686/(O32)^0.77</f>
        <v>4.507725612943664</v>
      </c>
      <c r="Q32" s="14"/>
      <c r="R32" s="15">
        <v>0.8</v>
      </c>
      <c r="S32" s="15">
        <v>5.4</v>
      </c>
      <c r="U32" s="17">
        <v>0.8</v>
      </c>
      <c r="V32" s="17">
        <v>3.45</v>
      </c>
      <c r="W32" s="17">
        <v>5.4</v>
      </c>
      <c r="X32" s="2"/>
    </row>
    <row r="33" spans="2:24" ht="12.75">
      <c r="B33" s="10" t="s">
        <v>6</v>
      </c>
      <c r="C33" s="11"/>
      <c r="D33" s="11"/>
      <c r="E33" s="11"/>
      <c r="F33" s="11"/>
      <c r="L33" s="19">
        <v>0.8</v>
      </c>
      <c r="M33" s="19">
        <v>4</v>
      </c>
      <c r="N33" s="12"/>
      <c r="O33" s="24">
        <v>0.8</v>
      </c>
      <c r="P33" s="24">
        <f aca="true" t="shared" si="3" ref="P33:P38">3.686/(O33)^0.77</f>
        <v>4.3769949032088835</v>
      </c>
      <c r="Q33" s="14"/>
      <c r="R33" s="15">
        <v>0.9</v>
      </c>
      <c r="S33" s="15">
        <f>3.876/(R33)^1.49</f>
        <v>4.5348448094752385</v>
      </c>
      <c r="U33" s="17">
        <v>0.9</v>
      </c>
      <c r="V33" s="17">
        <v>3.0666666666666664</v>
      </c>
      <c r="W33" s="17">
        <v>4.8</v>
      </c>
      <c r="X33" s="2"/>
    </row>
    <row r="34" spans="2:24" ht="12.75">
      <c r="B34" s="11" t="s">
        <v>26</v>
      </c>
      <c r="C34" s="11"/>
      <c r="D34" s="11" t="s">
        <v>29</v>
      </c>
      <c r="E34" s="11"/>
      <c r="F34" s="11" t="s">
        <v>8</v>
      </c>
      <c r="L34" s="19">
        <v>0.9</v>
      </c>
      <c r="M34" s="19">
        <f>3.143/(L34)^1.08</f>
        <v>3.5217820113301928</v>
      </c>
      <c r="N34" s="12"/>
      <c r="O34" s="24">
        <v>0.9</v>
      </c>
      <c r="P34" s="24">
        <f t="shared" si="3"/>
        <v>3.9975011615864653</v>
      </c>
      <c r="Q34" s="14"/>
      <c r="R34" s="15">
        <v>1</v>
      </c>
      <c r="S34" s="15">
        <f>3.876/(R34)^1.49</f>
        <v>3.876</v>
      </c>
      <c r="U34" s="17">
        <v>1</v>
      </c>
      <c r="V34" s="17">
        <v>2.76</v>
      </c>
      <c r="W34" s="17">
        <v>4.32</v>
      </c>
      <c r="X34" s="2"/>
    </row>
    <row r="35" spans="2:24" ht="12.75">
      <c r="B35" s="11" t="s">
        <v>27</v>
      </c>
      <c r="C35" s="11"/>
      <c r="D35" s="11" t="s">
        <v>30</v>
      </c>
      <c r="E35" s="11"/>
      <c r="F35" s="11" t="s">
        <v>8</v>
      </c>
      <c r="L35" s="19">
        <v>0.94</v>
      </c>
      <c r="M35" s="19">
        <f aca="true" t="shared" si="4" ref="M35:M41">3.143/(L35)^1.08</f>
        <v>3.3602090652195997</v>
      </c>
      <c r="N35" s="12"/>
      <c r="O35" s="24">
        <v>0.94</v>
      </c>
      <c r="P35" s="24">
        <f t="shared" si="3"/>
        <v>3.8658667773236917</v>
      </c>
      <c r="Q35" s="14"/>
      <c r="R35" s="15">
        <v>1.5</v>
      </c>
      <c r="S35" s="15">
        <f>3.876/(R35)^1.49</f>
        <v>2.1183991445622956</v>
      </c>
      <c r="U35" s="17">
        <v>1.5</v>
      </c>
      <c r="V35" s="17">
        <v>1.84</v>
      </c>
      <c r="W35" s="17">
        <v>2.88</v>
      </c>
      <c r="X35" s="2"/>
    </row>
    <row r="36" spans="2:24" ht="14.25">
      <c r="B36" s="11" t="s">
        <v>28</v>
      </c>
      <c r="C36" s="11"/>
      <c r="D36" s="25" t="s">
        <v>31</v>
      </c>
      <c r="E36" s="11"/>
      <c r="F36" s="11" t="s">
        <v>8</v>
      </c>
      <c r="L36" s="19">
        <v>1</v>
      </c>
      <c r="M36" s="19">
        <f t="shared" si="4"/>
        <v>3.143</v>
      </c>
      <c r="N36" s="12"/>
      <c r="O36" s="24">
        <v>1</v>
      </c>
      <c r="P36" s="24">
        <f t="shared" si="3"/>
        <v>3.686</v>
      </c>
      <c r="Q36" s="14"/>
      <c r="R36" s="15">
        <v>1.7</v>
      </c>
      <c r="S36" s="15">
        <f>3.876/(R36)^1.49</f>
        <v>1.7579838276749267</v>
      </c>
      <c r="U36" s="17">
        <v>1.7</v>
      </c>
      <c r="V36" s="17">
        <v>1.6235294117647059</v>
      </c>
      <c r="W36" s="17">
        <v>2.5411764705882356</v>
      </c>
      <c r="X36" s="2"/>
    </row>
    <row r="37" spans="2:24" ht="14.25">
      <c r="B37" s="11" t="s">
        <v>21</v>
      </c>
      <c r="C37" s="11"/>
      <c r="D37" s="25" t="s">
        <v>22</v>
      </c>
      <c r="E37" s="11"/>
      <c r="F37" s="11" t="s">
        <v>8</v>
      </c>
      <c r="L37" s="19">
        <v>1.5</v>
      </c>
      <c r="M37" s="19">
        <f t="shared" si="4"/>
        <v>2.0284570721084667</v>
      </c>
      <c r="N37" s="12"/>
      <c r="O37" s="24">
        <v>1.5</v>
      </c>
      <c r="P37" s="24">
        <f t="shared" si="3"/>
        <v>2.6975224105297753</v>
      </c>
      <c r="Q37" s="14"/>
      <c r="R37" s="15">
        <v>2</v>
      </c>
      <c r="S37" s="15">
        <f aca="true" t="shared" si="5" ref="S37:S46">5.52/(R37*R37)</f>
        <v>1.38</v>
      </c>
      <c r="U37" s="17">
        <v>2</v>
      </c>
      <c r="V37" s="17">
        <v>1.38</v>
      </c>
      <c r="W37" s="17">
        <v>2.16</v>
      </c>
      <c r="X37" s="2"/>
    </row>
    <row r="38" spans="12:24" ht="12.75">
      <c r="L38" s="19">
        <v>1.7</v>
      </c>
      <c r="M38" s="19">
        <f t="shared" si="4"/>
        <v>1.7719829791098711</v>
      </c>
      <c r="N38" s="12"/>
      <c r="O38" s="24">
        <v>1.7</v>
      </c>
      <c r="P38" s="24">
        <f t="shared" si="3"/>
        <v>2.449681720039851</v>
      </c>
      <c r="Q38" s="14"/>
      <c r="R38" s="15">
        <v>2.5</v>
      </c>
      <c r="S38" s="15">
        <f t="shared" si="5"/>
        <v>0.8832</v>
      </c>
      <c r="U38" s="17">
        <v>2.5</v>
      </c>
      <c r="V38" s="17">
        <v>0.8832</v>
      </c>
      <c r="W38" s="17">
        <v>1.3824</v>
      </c>
      <c r="X38" s="2"/>
    </row>
    <row r="39" spans="2:24" ht="12.75">
      <c r="B39" s="6" t="s">
        <v>10</v>
      </c>
      <c r="C39" s="7"/>
      <c r="D39" s="7"/>
      <c r="E39" s="7"/>
      <c r="F39" s="7"/>
      <c r="L39" s="19">
        <v>2</v>
      </c>
      <c r="M39" s="19">
        <f t="shared" si="4"/>
        <v>1.4867295918292738</v>
      </c>
      <c r="N39" s="12"/>
      <c r="O39" s="24">
        <v>2</v>
      </c>
      <c r="P39" s="24">
        <f>8.64/(O39*O39)</f>
        <v>2.16</v>
      </c>
      <c r="Q39" s="14"/>
      <c r="R39" s="15">
        <v>3</v>
      </c>
      <c r="S39" s="15">
        <f t="shared" si="5"/>
        <v>0.6133333333333333</v>
      </c>
      <c r="U39" s="17">
        <v>3</v>
      </c>
      <c r="V39" s="17">
        <v>0.6133333333333333</v>
      </c>
      <c r="W39" s="17">
        <v>0.96</v>
      </c>
      <c r="X39" s="2"/>
    </row>
    <row r="40" spans="2:24" ht="12.75">
      <c r="B40" s="7" t="s">
        <v>13</v>
      </c>
      <c r="C40" s="7"/>
      <c r="D40" s="7" t="s">
        <v>7</v>
      </c>
      <c r="E40" s="7"/>
      <c r="F40" s="7" t="s">
        <v>8</v>
      </c>
      <c r="L40" s="19">
        <v>2.5</v>
      </c>
      <c r="M40" s="19">
        <f t="shared" si="4"/>
        <v>1.1683398007455708</v>
      </c>
      <c r="N40" s="12"/>
      <c r="O40" s="24">
        <v>2.5</v>
      </c>
      <c r="P40" s="24">
        <f aca="true" t="shared" si="6" ref="P40:P48">8.64/(O40*O40)</f>
        <v>1.3824</v>
      </c>
      <c r="Q40" s="14"/>
      <c r="R40" s="15">
        <v>4</v>
      </c>
      <c r="S40" s="15">
        <f t="shared" si="5"/>
        <v>0.345</v>
      </c>
      <c r="U40" s="17">
        <v>4</v>
      </c>
      <c r="V40" s="17">
        <v>0.345</v>
      </c>
      <c r="W40" s="17">
        <v>0.54</v>
      </c>
      <c r="X40" s="2"/>
    </row>
    <row r="41" spans="2:24" ht="12.75">
      <c r="B41" s="7" t="s">
        <v>14</v>
      </c>
      <c r="C41" s="7"/>
      <c r="D41" s="7" t="s">
        <v>9</v>
      </c>
      <c r="E41" s="7"/>
      <c r="F41" s="7" t="s">
        <v>8</v>
      </c>
      <c r="L41" s="19">
        <v>3</v>
      </c>
      <c r="M41" s="19">
        <f t="shared" si="4"/>
        <v>0.9595186620614141</v>
      </c>
      <c r="N41" s="12"/>
      <c r="O41" s="24">
        <v>3</v>
      </c>
      <c r="P41" s="24">
        <f t="shared" si="6"/>
        <v>0.9600000000000001</v>
      </c>
      <c r="Q41" s="14"/>
      <c r="R41" s="15">
        <v>5</v>
      </c>
      <c r="S41" s="15">
        <f t="shared" si="5"/>
        <v>0.2208</v>
      </c>
      <c r="U41" s="17">
        <v>5</v>
      </c>
      <c r="V41" s="17">
        <v>0.2208</v>
      </c>
      <c r="W41" s="17">
        <v>0.3456</v>
      </c>
      <c r="X41" s="2"/>
    </row>
    <row r="42" spans="2:24" ht="14.25">
      <c r="B42" s="7" t="s">
        <v>15</v>
      </c>
      <c r="C42" s="7"/>
      <c r="D42" s="26" t="s">
        <v>23</v>
      </c>
      <c r="E42" s="7"/>
      <c r="F42" s="7" t="s">
        <v>8</v>
      </c>
      <c r="L42" s="19">
        <v>4</v>
      </c>
      <c r="M42" s="19">
        <f aca="true" t="shared" si="7" ref="M42:M48">8.64/(L42*L42)</f>
        <v>0.54</v>
      </c>
      <c r="N42" s="12"/>
      <c r="O42" s="24">
        <v>4</v>
      </c>
      <c r="P42" s="24">
        <f t="shared" si="6"/>
        <v>0.54</v>
      </c>
      <c r="Q42" s="14"/>
      <c r="R42" s="15">
        <v>6</v>
      </c>
      <c r="S42" s="15">
        <f t="shared" si="5"/>
        <v>0.15333333333333332</v>
      </c>
      <c r="U42" s="17">
        <v>6</v>
      </c>
      <c r="V42" s="17">
        <v>0.15333333333333332</v>
      </c>
      <c r="W42" s="17">
        <v>0.24</v>
      </c>
      <c r="X42" s="2"/>
    </row>
    <row r="43" spans="2:24" ht="14.25">
      <c r="B43" s="7" t="s">
        <v>16</v>
      </c>
      <c r="C43" s="7"/>
      <c r="D43" s="26" t="s">
        <v>22</v>
      </c>
      <c r="E43" s="7"/>
      <c r="F43" s="7" t="s">
        <v>8</v>
      </c>
      <c r="L43" s="19">
        <v>5</v>
      </c>
      <c r="M43" s="19">
        <f t="shared" si="7"/>
        <v>0.3456</v>
      </c>
      <c r="N43" s="12"/>
      <c r="O43" s="24">
        <v>5</v>
      </c>
      <c r="P43" s="24">
        <f t="shared" si="6"/>
        <v>0.3456</v>
      </c>
      <c r="Q43" s="14"/>
      <c r="R43" s="15">
        <v>7</v>
      </c>
      <c r="S43" s="15">
        <f t="shared" si="5"/>
        <v>0.11265306122448979</v>
      </c>
      <c r="U43" s="17">
        <v>7</v>
      </c>
      <c r="V43" s="17">
        <v>0.11265306122448979</v>
      </c>
      <c r="W43" s="17">
        <v>0.1763265306122449</v>
      </c>
      <c r="X43" s="2"/>
    </row>
    <row r="44" spans="12:24" ht="12.75">
      <c r="L44" s="19">
        <v>6</v>
      </c>
      <c r="M44" s="19">
        <f t="shared" si="7"/>
        <v>0.24000000000000002</v>
      </c>
      <c r="N44" s="12"/>
      <c r="O44" s="24">
        <v>6</v>
      </c>
      <c r="P44" s="24">
        <f t="shared" si="6"/>
        <v>0.24000000000000002</v>
      </c>
      <c r="Q44" s="14"/>
      <c r="R44" s="15">
        <v>8</v>
      </c>
      <c r="S44" s="15">
        <f t="shared" si="5"/>
        <v>0.08625</v>
      </c>
      <c r="U44" s="17">
        <v>8</v>
      </c>
      <c r="V44" s="17">
        <v>0.08625</v>
      </c>
      <c r="W44" s="17">
        <v>0.135</v>
      </c>
      <c r="X44" s="2"/>
    </row>
    <row r="45" spans="2:24" ht="12.75">
      <c r="B45" s="8" t="s">
        <v>20</v>
      </c>
      <c r="C45" s="9"/>
      <c r="D45" s="9"/>
      <c r="E45" s="9"/>
      <c r="F45" s="9"/>
      <c r="L45" s="19">
        <v>7</v>
      </c>
      <c r="M45" s="19">
        <f t="shared" si="7"/>
        <v>0.1763265306122449</v>
      </c>
      <c r="N45" s="12"/>
      <c r="O45" s="24">
        <v>7</v>
      </c>
      <c r="P45" s="24">
        <f t="shared" si="6"/>
        <v>0.1763265306122449</v>
      </c>
      <c r="Q45" s="14"/>
      <c r="R45" s="15">
        <v>9</v>
      </c>
      <c r="S45" s="15">
        <f t="shared" si="5"/>
        <v>0.06814814814814814</v>
      </c>
      <c r="U45" s="17">
        <v>9</v>
      </c>
      <c r="V45" s="17">
        <v>0.06814814814814814</v>
      </c>
      <c r="W45" s="17">
        <v>0.10666666666666667</v>
      </c>
      <c r="X45" s="2"/>
    </row>
    <row r="46" spans="2:24" ht="12.75">
      <c r="B46" s="9" t="s">
        <v>13</v>
      </c>
      <c r="C46" s="9"/>
      <c r="D46" s="9" t="s">
        <v>11</v>
      </c>
      <c r="E46" s="9"/>
      <c r="F46" s="9" t="s">
        <v>8</v>
      </c>
      <c r="L46" s="19">
        <v>8</v>
      </c>
      <c r="M46" s="19">
        <f t="shared" si="7"/>
        <v>0.135</v>
      </c>
      <c r="N46" s="12"/>
      <c r="O46" s="24">
        <v>8</v>
      </c>
      <c r="P46" s="24">
        <f t="shared" si="6"/>
        <v>0.135</v>
      </c>
      <c r="Q46" s="14"/>
      <c r="R46" s="15">
        <v>10</v>
      </c>
      <c r="S46" s="15">
        <f t="shared" si="5"/>
        <v>0.0552</v>
      </c>
      <c r="U46" s="17">
        <v>10</v>
      </c>
      <c r="V46" s="17">
        <v>0.0552</v>
      </c>
      <c r="W46" s="17">
        <v>0.0864</v>
      </c>
      <c r="X46" s="2"/>
    </row>
    <row r="47" spans="2:17" ht="12.75">
      <c r="B47" s="9" t="s">
        <v>17</v>
      </c>
      <c r="C47" s="9"/>
      <c r="D47" s="9" t="s">
        <v>12</v>
      </c>
      <c r="E47" s="9"/>
      <c r="F47" s="9" t="s">
        <v>8</v>
      </c>
      <c r="L47" s="19">
        <v>9</v>
      </c>
      <c r="M47" s="19">
        <f t="shared" si="7"/>
        <v>0.10666666666666667</v>
      </c>
      <c r="N47" s="12"/>
      <c r="O47" s="24">
        <v>9</v>
      </c>
      <c r="P47" s="24">
        <f t="shared" si="6"/>
        <v>0.10666666666666667</v>
      </c>
      <c r="Q47" s="14"/>
    </row>
    <row r="48" spans="2:17" ht="14.25">
      <c r="B48" s="9" t="s">
        <v>18</v>
      </c>
      <c r="C48" s="9"/>
      <c r="D48" s="27" t="s">
        <v>24</v>
      </c>
      <c r="E48" s="9"/>
      <c r="F48" s="9" t="s">
        <v>8</v>
      </c>
      <c r="L48" s="19">
        <v>10</v>
      </c>
      <c r="M48" s="19">
        <f t="shared" si="7"/>
        <v>0.0864</v>
      </c>
      <c r="N48" s="12"/>
      <c r="O48" s="24">
        <v>10</v>
      </c>
      <c r="P48" s="24">
        <f t="shared" si="6"/>
        <v>0.0864</v>
      </c>
      <c r="Q48" s="14"/>
    </row>
    <row r="49" spans="2:6" ht="14.25">
      <c r="B49" s="9" t="s">
        <v>16</v>
      </c>
      <c r="C49" s="9"/>
      <c r="D49" s="27" t="s">
        <v>25</v>
      </c>
      <c r="E49" s="9"/>
      <c r="F49" s="9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E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0" width="9.140625" style="0" customWidth="1"/>
    <col min="11" max="11" width="7.140625" style="0" customWidth="1"/>
    <col min="12" max="12" width="8.140625" style="17" customWidth="1"/>
    <col min="13" max="13" width="12.00390625" style="17" customWidth="1"/>
    <col min="14" max="14" width="2.28125" style="31" customWidth="1"/>
    <col min="15" max="15" width="8.140625" style="17" bestFit="1" customWidth="1"/>
    <col min="16" max="16" width="12.00390625" style="17" bestFit="1" customWidth="1"/>
    <col min="17" max="17" width="2.28125" style="17" customWidth="1"/>
    <col min="18" max="19" width="9.140625" style="17" customWidth="1"/>
    <col min="20" max="20" width="3.140625" style="17" customWidth="1"/>
    <col min="21" max="23" width="9.140625" style="17" customWidth="1"/>
    <col min="24" max="26" width="9.140625" style="1" customWidth="1"/>
    <col min="27" max="28" width="11.421875" style="0" customWidth="1"/>
  </cols>
  <sheetData>
    <row r="3" spans="12:31" ht="12.75">
      <c r="L3" s="16"/>
      <c r="M3" s="16"/>
      <c r="O3" s="18"/>
      <c r="P3" s="18"/>
      <c r="T3" s="16"/>
      <c r="W3" s="18"/>
      <c r="X3" s="3"/>
      <c r="Y3" s="5"/>
      <c r="Z3" s="5"/>
      <c r="AC3" s="4"/>
      <c r="AD3" s="4"/>
      <c r="AE3" s="4"/>
    </row>
    <row r="4" spans="15:26" ht="12.75">
      <c r="O4" s="18"/>
      <c r="P4" s="18"/>
      <c r="U4" s="20" t="s">
        <v>1</v>
      </c>
      <c r="W4" s="18"/>
      <c r="X4" s="3"/>
      <c r="Y4" s="5"/>
      <c r="Z4" s="5"/>
    </row>
    <row r="5" spans="12:24" ht="12.75">
      <c r="L5" s="21" t="s">
        <v>0</v>
      </c>
      <c r="M5" s="21" t="s">
        <v>5</v>
      </c>
      <c r="N5" s="12"/>
      <c r="O5" s="13" t="s">
        <v>0</v>
      </c>
      <c r="P5" s="13" t="s">
        <v>4</v>
      </c>
      <c r="Q5" s="22"/>
      <c r="R5" s="23" t="s">
        <v>0</v>
      </c>
      <c r="S5" s="23" t="s">
        <v>19</v>
      </c>
      <c r="T5" s="18"/>
      <c r="U5" s="18" t="s">
        <v>0</v>
      </c>
      <c r="V5" s="18" t="s">
        <v>2</v>
      </c>
      <c r="W5" s="18" t="s">
        <v>3</v>
      </c>
      <c r="X5" s="2"/>
    </row>
    <row r="6" spans="12:24" ht="12.75">
      <c r="L6" s="19"/>
      <c r="M6" s="19"/>
      <c r="N6" s="12"/>
      <c r="O6" s="24"/>
      <c r="P6" s="24"/>
      <c r="Q6" s="14"/>
      <c r="R6" s="15"/>
      <c r="S6" s="15"/>
      <c r="X6" s="2"/>
    </row>
    <row r="7" spans="12:24" ht="12.75">
      <c r="L7" s="19">
        <v>0.01</v>
      </c>
      <c r="M7" s="19">
        <f aca="true" t="shared" si="0" ref="M7:M17">1.6+16*L7</f>
        <v>1.76</v>
      </c>
      <c r="N7" s="12"/>
      <c r="O7" s="24">
        <v>0.01</v>
      </c>
      <c r="P7" s="24">
        <f aca="true" t="shared" si="1" ref="P7:P18">1.84+13.8*O7</f>
        <v>1.9780000000000002</v>
      </c>
      <c r="Q7" s="14"/>
      <c r="R7" s="15">
        <v>0.01</v>
      </c>
      <c r="S7" s="15">
        <f aca="true" t="shared" si="2" ref="S7:S18">2.16+16.2*R7</f>
        <v>2.322</v>
      </c>
      <c r="U7" s="17">
        <v>0.01</v>
      </c>
      <c r="V7" s="17">
        <v>1.9779999999999998</v>
      </c>
      <c r="W7" s="17">
        <v>2.322</v>
      </c>
      <c r="X7" s="2"/>
    </row>
    <row r="8" spans="12:24" ht="12.75">
      <c r="L8" s="19">
        <v>0.02</v>
      </c>
      <c r="M8" s="19">
        <f t="shared" si="0"/>
        <v>1.9200000000000002</v>
      </c>
      <c r="N8" s="12"/>
      <c r="O8" s="24">
        <v>0.02</v>
      </c>
      <c r="P8" s="24">
        <f t="shared" si="1"/>
        <v>2.116</v>
      </c>
      <c r="Q8" s="14"/>
      <c r="R8" s="15">
        <v>0.02</v>
      </c>
      <c r="S8" s="15">
        <f t="shared" si="2"/>
        <v>2.484</v>
      </c>
      <c r="U8" s="17">
        <v>0.02</v>
      </c>
      <c r="V8" s="17">
        <v>2.1159999999999997</v>
      </c>
      <c r="W8" s="17">
        <v>2.484</v>
      </c>
      <c r="X8" s="2"/>
    </row>
    <row r="9" spans="12:24" ht="12.75">
      <c r="L9" s="19">
        <v>0.03</v>
      </c>
      <c r="M9" s="19">
        <f t="shared" si="0"/>
        <v>2.08</v>
      </c>
      <c r="N9" s="12"/>
      <c r="O9" s="24">
        <v>0.03</v>
      </c>
      <c r="P9" s="24">
        <f t="shared" si="1"/>
        <v>2.254</v>
      </c>
      <c r="Q9" s="14"/>
      <c r="R9" s="15">
        <v>0.03</v>
      </c>
      <c r="S9" s="15">
        <f t="shared" si="2"/>
        <v>2.646</v>
      </c>
      <c r="U9" s="17">
        <v>0.03</v>
      </c>
      <c r="V9" s="17">
        <v>2.254</v>
      </c>
      <c r="W9" s="17">
        <v>2.6460000000000004</v>
      </c>
      <c r="X9" s="2"/>
    </row>
    <row r="10" spans="12:24" ht="12.75">
      <c r="L10" s="19">
        <v>0.04</v>
      </c>
      <c r="M10" s="19">
        <f t="shared" si="0"/>
        <v>2.24</v>
      </c>
      <c r="N10" s="12"/>
      <c r="O10" s="24">
        <v>0.04</v>
      </c>
      <c r="P10" s="24">
        <f t="shared" si="1"/>
        <v>2.3920000000000003</v>
      </c>
      <c r="Q10" s="14"/>
      <c r="R10" s="15">
        <v>0.04</v>
      </c>
      <c r="S10" s="15">
        <f t="shared" si="2"/>
        <v>2.8080000000000003</v>
      </c>
      <c r="U10" s="17">
        <v>0.04</v>
      </c>
      <c r="V10" s="17">
        <v>2.392</v>
      </c>
      <c r="W10" s="17">
        <v>2.8080000000000003</v>
      </c>
      <c r="X10" s="2"/>
    </row>
    <row r="11" spans="12:24" ht="12.75">
      <c r="L11" s="19">
        <v>0.05</v>
      </c>
      <c r="M11" s="19">
        <f t="shared" si="0"/>
        <v>2.4000000000000004</v>
      </c>
      <c r="N11" s="12"/>
      <c r="O11" s="24">
        <v>0.05</v>
      </c>
      <c r="P11" s="24">
        <f t="shared" si="1"/>
        <v>2.5300000000000002</v>
      </c>
      <c r="Q11" s="14"/>
      <c r="R11" s="15">
        <v>0.05</v>
      </c>
      <c r="S11" s="15">
        <f t="shared" si="2"/>
        <v>2.97</v>
      </c>
      <c r="U11" s="17">
        <v>0.05</v>
      </c>
      <c r="V11" s="17">
        <v>2.53</v>
      </c>
      <c r="W11" s="17">
        <v>2.97</v>
      </c>
      <c r="X11" s="2"/>
    </row>
    <row r="12" spans="12:24" ht="12.75">
      <c r="L12" s="19">
        <v>0.06</v>
      </c>
      <c r="M12" s="19">
        <f t="shared" si="0"/>
        <v>2.56</v>
      </c>
      <c r="N12" s="12"/>
      <c r="O12" s="24">
        <v>0.06</v>
      </c>
      <c r="P12" s="24">
        <f t="shared" si="1"/>
        <v>2.668</v>
      </c>
      <c r="Q12" s="14"/>
      <c r="R12" s="15">
        <v>0.06</v>
      </c>
      <c r="S12" s="15">
        <f t="shared" si="2"/>
        <v>3.132</v>
      </c>
      <c r="U12" s="17">
        <v>0.06</v>
      </c>
      <c r="V12" s="17">
        <v>2.6679999999999997</v>
      </c>
      <c r="W12" s="17">
        <v>3.132</v>
      </c>
      <c r="X12" s="2"/>
    </row>
    <row r="13" spans="12:24" ht="12.75">
      <c r="L13" s="19">
        <v>0.07</v>
      </c>
      <c r="M13" s="19">
        <f t="shared" si="0"/>
        <v>2.72</v>
      </c>
      <c r="N13" s="12"/>
      <c r="O13" s="24">
        <v>0.07</v>
      </c>
      <c r="P13" s="24">
        <f t="shared" si="1"/>
        <v>2.806</v>
      </c>
      <c r="Q13" s="14"/>
      <c r="R13" s="15">
        <v>0.07</v>
      </c>
      <c r="S13" s="15">
        <f t="shared" si="2"/>
        <v>3.2940000000000005</v>
      </c>
      <c r="U13" s="17">
        <v>0.07</v>
      </c>
      <c r="V13" s="17">
        <v>2.8059999999999996</v>
      </c>
      <c r="W13" s="17">
        <v>3.294</v>
      </c>
      <c r="X13" s="2"/>
    </row>
    <row r="14" spans="12:24" ht="12.75">
      <c r="L14" s="19">
        <v>0.08</v>
      </c>
      <c r="M14" s="19">
        <f t="shared" si="0"/>
        <v>2.88</v>
      </c>
      <c r="N14" s="12"/>
      <c r="O14" s="24">
        <v>0.08</v>
      </c>
      <c r="P14" s="24">
        <f t="shared" si="1"/>
        <v>2.944</v>
      </c>
      <c r="Q14" s="14"/>
      <c r="R14" s="15">
        <v>0.08</v>
      </c>
      <c r="S14" s="15">
        <f t="shared" si="2"/>
        <v>3.4560000000000004</v>
      </c>
      <c r="U14" s="17">
        <v>0.08</v>
      </c>
      <c r="V14" s="17">
        <v>2.944</v>
      </c>
      <c r="W14" s="17">
        <v>3.4560000000000004</v>
      </c>
      <c r="X14" s="2"/>
    </row>
    <row r="15" spans="12:24" ht="12.75">
      <c r="L15" s="19">
        <v>0.09</v>
      </c>
      <c r="M15" s="19">
        <f t="shared" si="0"/>
        <v>3.04</v>
      </c>
      <c r="N15" s="12"/>
      <c r="O15" s="24">
        <v>0.09</v>
      </c>
      <c r="P15" s="24">
        <f t="shared" si="1"/>
        <v>3.082</v>
      </c>
      <c r="Q15" s="14"/>
      <c r="R15" s="15">
        <v>0.09</v>
      </c>
      <c r="S15" s="15">
        <f t="shared" si="2"/>
        <v>3.6180000000000003</v>
      </c>
      <c r="U15" s="17">
        <v>0.09</v>
      </c>
      <c r="V15" s="17">
        <v>3.082</v>
      </c>
      <c r="W15" s="17">
        <v>3.6180000000000003</v>
      </c>
      <c r="X15" s="2"/>
    </row>
    <row r="16" spans="12:24" ht="12.75">
      <c r="L16" s="19">
        <v>0.1</v>
      </c>
      <c r="M16" s="19">
        <f t="shared" si="0"/>
        <v>3.2</v>
      </c>
      <c r="N16" s="12"/>
      <c r="O16" s="24">
        <v>0.1</v>
      </c>
      <c r="P16" s="24">
        <f t="shared" si="1"/>
        <v>3.22</v>
      </c>
      <c r="Q16" s="14"/>
      <c r="R16" s="15">
        <v>0.1</v>
      </c>
      <c r="S16" s="15">
        <f t="shared" si="2"/>
        <v>3.7800000000000002</v>
      </c>
      <c r="U16" s="17">
        <v>0.1</v>
      </c>
      <c r="V16" s="17">
        <v>3.22</v>
      </c>
      <c r="W16" s="17">
        <v>3.78</v>
      </c>
      <c r="X16" s="2"/>
    </row>
    <row r="17" spans="12:24" ht="12.75">
      <c r="L17" s="19">
        <v>0.15</v>
      </c>
      <c r="M17" s="19">
        <f t="shared" si="0"/>
        <v>4</v>
      </c>
      <c r="N17" s="12"/>
      <c r="O17" s="24">
        <v>0.15</v>
      </c>
      <c r="P17" s="24">
        <f t="shared" si="1"/>
        <v>3.91</v>
      </c>
      <c r="Q17" s="14"/>
      <c r="R17" s="15">
        <v>0.15</v>
      </c>
      <c r="S17" s="15">
        <f t="shared" si="2"/>
        <v>4.59</v>
      </c>
      <c r="U17" s="17">
        <v>0.15</v>
      </c>
      <c r="V17" s="17">
        <v>3.91</v>
      </c>
      <c r="W17" s="17">
        <v>4.59</v>
      </c>
      <c r="X17" s="2"/>
    </row>
    <row r="18" spans="12:24" ht="12.75">
      <c r="L18" s="19">
        <v>0.2</v>
      </c>
      <c r="M18" s="19">
        <v>4</v>
      </c>
      <c r="N18" s="12"/>
      <c r="O18" s="24">
        <v>0.2</v>
      </c>
      <c r="P18" s="24">
        <f t="shared" si="1"/>
        <v>4.6000000000000005</v>
      </c>
      <c r="Q18" s="14"/>
      <c r="R18" s="15">
        <v>0.2</v>
      </c>
      <c r="S18" s="15">
        <f t="shared" si="2"/>
        <v>5.4</v>
      </c>
      <c r="U18" s="17">
        <v>0.2</v>
      </c>
      <c r="V18" s="17">
        <v>4.6</v>
      </c>
      <c r="W18" s="17">
        <v>5.4</v>
      </c>
      <c r="X18" s="2"/>
    </row>
    <row r="19" spans="12:24" ht="12.75">
      <c r="L19" s="19">
        <v>0.3</v>
      </c>
      <c r="M19" s="19">
        <v>4</v>
      </c>
      <c r="N19" s="12"/>
      <c r="O19" s="24">
        <v>0.3</v>
      </c>
      <c r="P19" s="24">
        <v>4.6</v>
      </c>
      <c r="Q19" s="14"/>
      <c r="R19" s="15">
        <v>0.3</v>
      </c>
      <c r="S19" s="15">
        <v>5.4</v>
      </c>
      <c r="U19" s="17">
        <v>0.3</v>
      </c>
      <c r="V19" s="17">
        <v>4.6</v>
      </c>
      <c r="W19" s="17">
        <v>5.4</v>
      </c>
      <c r="X19" s="2"/>
    </row>
    <row r="20" spans="12:24" ht="12.75">
      <c r="L20" s="19">
        <v>0.4</v>
      </c>
      <c r="M20" s="19">
        <v>4</v>
      </c>
      <c r="N20" s="12"/>
      <c r="O20" s="24">
        <v>0.4</v>
      </c>
      <c r="P20" s="24">
        <v>4.6</v>
      </c>
      <c r="Q20" s="14"/>
      <c r="R20" s="15">
        <v>0.4</v>
      </c>
      <c r="S20" s="15">
        <v>5.4</v>
      </c>
      <c r="U20" s="17">
        <v>0.4</v>
      </c>
      <c r="V20" s="17">
        <v>4.6</v>
      </c>
      <c r="W20" s="17">
        <v>5.4</v>
      </c>
      <c r="X20" s="2"/>
    </row>
    <row r="21" spans="12:24" ht="12.75">
      <c r="L21" s="19">
        <v>0.43</v>
      </c>
      <c r="M21" s="19">
        <v>4</v>
      </c>
      <c r="N21" s="12"/>
      <c r="O21" s="24">
        <v>0.43</v>
      </c>
      <c r="P21" s="24">
        <v>4.6</v>
      </c>
      <c r="Q21" s="14"/>
      <c r="R21" s="15">
        <v>0.43</v>
      </c>
      <c r="S21" s="15">
        <v>5.4</v>
      </c>
      <c r="U21" s="17">
        <v>0.43</v>
      </c>
      <c r="V21" s="17">
        <v>4.6</v>
      </c>
      <c r="W21" s="17">
        <v>5.4</v>
      </c>
      <c r="X21" s="2"/>
    </row>
    <row r="22" spans="12:24" ht="12.75">
      <c r="L22" s="19">
        <v>0.47</v>
      </c>
      <c r="M22" s="19">
        <v>4</v>
      </c>
      <c r="N22" s="12"/>
      <c r="O22" s="24">
        <v>0.47</v>
      </c>
      <c r="P22" s="24">
        <v>4.6</v>
      </c>
      <c r="Q22" s="14"/>
      <c r="R22" s="15">
        <v>0.47</v>
      </c>
      <c r="S22" s="15">
        <v>5.4</v>
      </c>
      <c r="U22" s="17">
        <v>0.47</v>
      </c>
      <c r="V22" s="17">
        <v>4.6</v>
      </c>
      <c r="W22" s="17">
        <v>5.4</v>
      </c>
      <c r="X22" s="2"/>
    </row>
    <row r="23" spans="12:24" ht="12.75">
      <c r="L23" s="19">
        <v>0.5</v>
      </c>
      <c r="M23" s="19">
        <v>4</v>
      </c>
      <c r="N23" s="12"/>
      <c r="O23" s="24">
        <v>0.5</v>
      </c>
      <c r="P23" s="24">
        <v>4.6</v>
      </c>
      <c r="Q23" s="14"/>
      <c r="R23" s="15">
        <v>0.5</v>
      </c>
      <c r="S23" s="15">
        <v>5.4</v>
      </c>
      <c r="U23" s="17">
        <v>0.5</v>
      </c>
      <c r="V23" s="17">
        <v>4.6</v>
      </c>
      <c r="W23" s="17">
        <v>5.4</v>
      </c>
      <c r="X23" s="2"/>
    </row>
    <row r="24" spans="12:24" ht="12.75">
      <c r="L24" s="19">
        <v>0.53</v>
      </c>
      <c r="M24" s="19">
        <v>4</v>
      </c>
      <c r="N24" s="12"/>
      <c r="O24" s="24">
        <v>0.53</v>
      </c>
      <c r="P24" s="24">
        <v>4.6</v>
      </c>
      <c r="Q24" s="14"/>
      <c r="R24" s="15">
        <v>0.53</v>
      </c>
      <c r="S24" s="15">
        <v>5.4</v>
      </c>
      <c r="U24" s="17">
        <v>0.53</v>
      </c>
      <c r="V24" s="17">
        <v>4.6</v>
      </c>
      <c r="W24" s="17">
        <v>5.4</v>
      </c>
      <c r="X24" s="2"/>
    </row>
    <row r="25" spans="12:24" ht="12.75">
      <c r="L25" s="19">
        <v>0.57</v>
      </c>
      <c r="M25" s="19">
        <v>4</v>
      </c>
      <c r="N25" s="12"/>
      <c r="O25" s="24">
        <v>0.57</v>
      </c>
      <c r="P25" s="24">
        <v>4.6</v>
      </c>
      <c r="Q25" s="14"/>
      <c r="R25" s="15">
        <v>0.57</v>
      </c>
      <c r="S25" s="15">
        <v>5.4</v>
      </c>
      <c r="U25" s="17">
        <v>0.57</v>
      </c>
      <c r="V25" s="17">
        <v>4.6</v>
      </c>
      <c r="W25" s="17">
        <v>5.4</v>
      </c>
      <c r="X25" s="2"/>
    </row>
    <row r="26" spans="12:24" ht="12.75">
      <c r="L26" s="19">
        <v>0.6</v>
      </c>
      <c r="M26" s="19">
        <v>4</v>
      </c>
      <c r="N26" s="12"/>
      <c r="O26" s="24">
        <v>0.6</v>
      </c>
      <c r="P26" s="24">
        <v>4.6</v>
      </c>
      <c r="Q26" s="14"/>
      <c r="R26" s="15">
        <v>0.6</v>
      </c>
      <c r="S26" s="15">
        <v>5.4</v>
      </c>
      <c r="U26" s="17">
        <v>0.6</v>
      </c>
      <c r="V26" s="17">
        <v>4.6</v>
      </c>
      <c r="W26" s="17">
        <v>5.4</v>
      </c>
      <c r="X26" s="2"/>
    </row>
    <row r="27" spans="12:24" ht="12.75">
      <c r="L27" s="19">
        <v>0.63</v>
      </c>
      <c r="M27" s="19">
        <v>4</v>
      </c>
      <c r="N27" s="12"/>
      <c r="O27" s="24">
        <v>0.63</v>
      </c>
      <c r="P27" s="24">
        <v>4.6</v>
      </c>
      <c r="Q27" s="14"/>
      <c r="R27" s="15">
        <v>0.63</v>
      </c>
      <c r="S27" s="15">
        <v>5.4</v>
      </c>
      <c r="U27" s="17">
        <v>0.63</v>
      </c>
      <c r="V27" s="17">
        <v>4.3809523809523805</v>
      </c>
      <c r="W27" s="17">
        <v>5.4</v>
      </c>
      <c r="X27" s="2"/>
    </row>
    <row r="28" spans="12:24" ht="12.75">
      <c r="L28" s="19">
        <v>0.67</v>
      </c>
      <c r="M28" s="19">
        <v>4</v>
      </c>
      <c r="N28" s="12"/>
      <c r="O28" s="24">
        <v>0.67</v>
      </c>
      <c r="P28" s="24">
        <v>4.6</v>
      </c>
      <c r="Q28" s="14"/>
      <c r="R28" s="15">
        <v>0.67</v>
      </c>
      <c r="S28" s="15">
        <v>5.4</v>
      </c>
      <c r="U28" s="17">
        <v>0.67</v>
      </c>
      <c r="V28" s="17">
        <v>4.119402985074626</v>
      </c>
      <c r="W28" s="17">
        <v>5.4</v>
      </c>
      <c r="X28" s="2"/>
    </row>
    <row r="29" spans="12:24" ht="12.75">
      <c r="L29" s="19">
        <v>0.7</v>
      </c>
      <c r="M29" s="19">
        <v>4</v>
      </c>
      <c r="N29" s="12"/>
      <c r="O29" s="24">
        <v>0.7</v>
      </c>
      <c r="P29" s="24">
        <v>4.6</v>
      </c>
      <c r="Q29" s="14"/>
      <c r="R29" s="15">
        <v>0.7</v>
      </c>
      <c r="S29" s="15">
        <v>5.4</v>
      </c>
      <c r="U29" s="17">
        <v>0.7</v>
      </c>
      <c r="V29" s="17">
        <v>3.9428571428571426</v>
      </c>
      <c r="W29" s="17">
        <v>5.4</v>
      </c>
      <c r="X29" s="2"/>
    </row>
    <row r="30" spans="12:24" ht="12.75">
      <c r="L30" s="19">
        <v>0.73</v>
      </c>
      <c r="M30" s="19">
        <v>4</v>
      </c>
      <c r="N30" s="12"/>
      <c r="O30" s="24">
        <v>0.73</v>
      </c>
      <c r="P30" s="24">
        <v>4.6</v>
      </c>
      <c r="Q30" s="14"/>
      <c r="R30" s="15">
        <v>0.73</v>
      </c>
      <c r="S30" s="15">
        <v>5.4</v>
      </c>
      <c r="U30" s="17">
        <v>0.73</v>
      </c>
      <c r="V30" s="17">
        <v>3.780821917808219</v>
      </c>
      <c r="W30" s="17">
        <v>5.4</v>
      </c>
      <c r="X30" s="2"/>
    </row>
    <row r="31" spans="12:24" ht="12.75">
      <c r="L31" s="19">
        <v>0.75</v>
      </c>
      <c r="M31" s="19">
        <v>4</v>
      </c>
      <c r="N31" s="12"/>
      <c r="O31" s="24">
        <v>0.75</v>
      </c>
      <c r="P31" s="24">
        <v>4.6</v>
      </c>
      <c r="Q31" s="14"/>
      <c r="R31" s="15">
        <v>0.77</v>
      </c>
      <c r="S31" s="15">
        <v>5.4</v>
      </c>
      <c r="U31" s="17">
        <v>0.77</v>
      </c>
      <c r="V31" s="17">
        <v>3.5844155844155843</v>
      </c>
      <c r="W31" s="17">
        <v>5.4</v>
      </c>
      <c r="X31" s="2"/>
    </row>
    <row r="32" spans="12:24" ht="12.75">
      <c r="L32" s="19">
        <v>0.77</v>
      </c>
      <c r="M32" s="19">
        <v>4</v>
      </c>
      <c r="N32" s="12"/>
      <c r="O32" s="24">
        <v>0.77</v>
      </c>
      <c r="P32" s="24">
        <f aca="true" t="shared" si="3" ref="P32:P38">3.686/(O32)^0.77</f>
        <v>4.507725612943664</v>
      </c>
      <c r="Q32" s="14"/>
      <c r="R32" s="15">
        <v>0.8</v>
      </c>
      <c r="S32" s="15">
        <v>5.4</v>
      </c>
      <c r="U32" s="17">
        <v>0.8</v>
      </c>
      <c r="V32" s="17">
        <v>3.45</v>
      </c>
      <c r="W32" s="17">
        <v>5.4</v>
      </c>
      <c r="X32" s="2"/>
    </row>
    <row r="33" spans="2:24" ht="12.75">
      <c r="B33" s="10" t="s">
        <v>6</v>
      </c>
      <c r="C33" s="11"/>
      <c r="D33" s="11"/>
      <c r="E33" s="11"/>
      <c r="F33" s="11"/>
      <c r="L33" s="19">
        <v>0.8</v>
      </c>
      <c r="M33" s="19">
        <v>4</v>
      </c>
      <c r="N33" s="12"/>
      <c r="O33" s="24">
        <v>0.8</v>
      </c>
      <c r="P33" s="24">
        <f t="shared" si="3"/>
        <v>4.3769949032088835</v>
      </c>
      <c r="Q33" s="14"/>
      <c r="R33" s="15">
        <v>0.9</v>
      </c>
      <c r="S33" s="15">
        <f>3.876/(R33)^1.49</f>
        <v>4.5348448094752385</v>
      </c>
      <c r="U33" s="17">
        <v>0.9</v>
      </c>
      <c r="V33" s="17">
        <v>3.0666666666666664</v>
      </c>
      <c r="W33" s="17">
        <v>4.8</v>
      </c>
      <c r="X33" s="2"/>
    </row>
    <row r="34" spans="2:24" ht="12.75">
      <c r="B34" s="11" t="s">
        <v>26</v>
      </c>
      <c r="C34" s="11"/>
      <c r="D34" s="11" t="s">
        <v>29</v>
      </c>
      <c r="E34" s="11"/>
      <c r="F34" s="11" t="s">
        <v>32</v>
      </c>
      <c r="L34" s="19">
        <v>0.9</v>
      </c>
      <c r="M34" s="19">
        <f aca="true" t="shared" si="4" ref="M34:M41">3.143/(L34)^1.08</f>
        <v>3.5217820113301928</v>
      </c>
      <c r="N34" s="12"/>
      <c r="O34" s="24">
        <v>0.9</v>
      </c>
      <c r="P34" s="24">
        <f t="shared" si="3"/>
        <v>3.9975011615864653</v>
      </c>
      <c r="Q34" s="14"/>
      <c r="R34" s="15">
        <v>1</v>
      </c>
      <c r="S34" s="15">
        <f>3.876/(R34)^1.49</f>
        <v>3.876</v>
      </c>
      <c r="U34" s="17">
        <v>1</v>
      </c>
      <c r="V34" s="17">
        <v>2.76</v>
      </c>
      <c r="W34" s="17">
        <v>4.32</v>
      </c>
      <c r="X34" s="2"/>
    </row>
    <row r="35" spans="2:24" ht="12.75">
      <c r="B35" s="11" t="s">
        <v>27</v>
      </c>
      <c r="C35" s="11"/>
      <c r="D35" s="11" t="s">
        <v>30</v>
      </c>
      <c r="E35" s="11"/>
      <c r="F35" s="11" t="s">
        <v>32</v>
      </c>
      <c r="L35" s="19">
        <v>0.94</v>
      </c>
      <c r="M35" s="19">
        <f t="shared" si="4"/>
        <v>3.3602090652195997</v>
      </c>
      <c r="N35" s="12"/>
      <c r="O35" s="24">
        <v>0.94</v>
      </c>
      <c r="P35" s="24">
        <f t="shared" si="3"/>
        <v>3.8658667773236917</v>
      </c>
      <c r="Q35" s="14"/>
      <c r="R35" s="15">
        <v>1.5</v>
      </c>
      <c r="S35" s="15">
        <f>3.876/(R35)^1.49</f>
        <v>2.1183991445622956</v>
      </c>
      <c r="U35" s="17">
        <v>1.5</v>
      </c>
      <c r="V35" s="17">
        <v>1.84</v>
      </c>
      <c r="W35" s="17">
        <v>2.88</v>
      </c>
      <c r="X35" s="2"/>
    </row>
    <row r="36" spans="2:24" ht="14.25">
      <c r="B36" s="11" t="s">
        <v>28</v>
      </c>
      <c r="C36" s="11"/>
      <c r="D36" s="25" t="s">
        <v>31</v>
      </c>
      <c r="E36" s="11"/>
      <c r="F36" s="11" t="s">
        <v>32</v>
      </c>
      <c r="L36" s="19">
        <v>1</v>
      </c>
      <c r="M36" s="19">
        <f t="shared" si="4"/>
        <v>3.143</v>
      </c>
      <c r="N36" s="12"/>
      <c r="O36" s="24">
        <v>1</v>
      </c>
      <c r="P36" s="24">
        <f t="shared" si="3"/>
        <v>3.686</v>
      </c>
      <c r="Q36" s="14"/>
      <c r="R36" s="15">
        <v>1.7</v>
      </c>
      <c r="S36" s="15">
        <f>3.876/(R36)^1.49</f>
        <v>1.7579838276749267</v>
      </c>
      <c r="U36" s="17">
        <v>1.7</v>
      </c>
      <c r="V36" s="17">
        <v>1.6235294117647059</v>
      </c>
      <c r="W36" s="17">
        <v>2.5411764705882356</v>
      </c>
      <c r="X36" s="2"/>
    </row>
    <row r="37" spans="2:24" ht="14.25">
      <c r="B37" s="11" t="s">
        <v>21</v>
      </c>
      <c r="C37" s="11"/>
      <c r="D37" s="25" t="s">
        <v>22</v>
      </c>
      <c r="E37" s="11"/>
      <c r="F37" s="11" t="s">
        <v>32</v>
      </c>
      <c r="L37" s="19">
        <v>1.5</v>
      </c>
      <c r="M37" s="19">
        <f t="shared" si="4"/>
        <v>2.0284570721084667</v>
      </c>
      <c r="N37" s="12"/>
      <c r="O37" s="24">
        <v>1.5</v>
      </c>
      <c r="P37" s="24">
        <f t="shared" si="3"/>
        <v>2.6975224105297753</v>
      </c>
      <c r="Q37" s="14"/>
      <c r="R37" s="15">
        <v>2</v>
      </c>
      <c r="S37" s="15">
        <f aca="true" t="shared" si="5" ref="S37:S46">5.52/(R37*R37)</f>
        <v>1.38</v>
      </c>
      <c r="U37" s="17">
        <v>2</v>
      </c>
      <c r="V37" s="17">
        <v>1.38</v>
      </c>
      <c r="W37" s="17">
        <v>2.16</v>
      </c>
      <c r="X37" s="2"/>
    </row>
    <row r="38" spans="12:24" ht="12.75">
      <c r="L38" s="19">
        <v>1.7</v>
      </c>
      <c r="M38" s="19">
        <f t="shared" si="4"/>
        <v>1.7719829791098711</v>
      </c>
      <c r="N38" s="12"/>
      <c r="O38" s="24">
        <v>1.7</v>
      </c>
      <c r="P38" s="24">
        <f t="shared" si="3"/>
        <v>2.449681720039851</v>
      </c>
      <c r="Q38" s="14"/>
      <c r="R38" s="15">
        <v>2.5</v>
      </c>
      <c r="S38" s="15">
        <f t="shared" si="5"/>
        <v>0.8832</v>
      </c>
      <c r="U38" s="17">
        <v>2.5</v>
      </c>
      <c r="V38" s="17">
        <v>0.8832</v>
      </c>
      <c r="W38" s="17">
        <v>1.3824</v>
      </c>
      <c r="X38" s="2"/>
    </row>
    <row r="39" spans="2:24" ht="12.75">
      <c r="B39" s="6" t="s">
        <v>10</v>
      </c>
      <c r="C39" s="7"/>
      <c r="D39" s="7"/>
      <c r="E39" s="7"/>
      <c r="F39" s="7"/>
      <c r="L39" s="19">
        <v>2</v>
      </c>
      <c r="M39" s="19">
        <f t="shared" si="4"/>
        <v>1.4867295918292738</v>
      </c>
      <c r="N39" s="12"/>
      <c r="O39" s="24">
        <v>2</v>
      </c>
      <c r="P39" s="24">
        <f aca="true" t="shared" si="6" ref="P39:P48">8.64/(O39*O39)</f>
        <v>2.16</v>
      </c>
      <c r="Q39" s="14"/>
      <c r="R39" s="15">
        <v>3</v>
      </c>
      <c r="S39" s="15">
        <f t="shared" si="5"/>
        <v>0.6133333333333333</v>
      </c>
      <c r="U39" s="17">
        <v>3</v>
      </c>
      <c r="V39" s="17">
        <v>0.6133333333333333</v>
      </c>
      <c r="W39" s="17">
        <v>0.96</v>
      </c>
      <c r="X39" s="2"/>
    </row>
    <row r="40" spans="2:24" ht="12.75">
      <c r="B40" s="7" t="s">
        <v>13</v>
      </c>
      <c r="C40" s="7"/>
      <c r="D40" s="7" t="s">
        <v>7</v>
      </c>
      <c r="E40" s="7"/>
      <c r="F40" s="7" t="s">
        <v>32</v>
      </c>
      <c r="L40" s="19">
        <v>2.5</v>
      </c>
      <c r="M40" s="19">
        <f t="shared" si="4"/>
        <v>1.1683398007455708</v>
      </c>
      <c r="N40" s="12"/>
      <c r="O40" s="24">
        <v>2.5</v>
      </c>
      <c r="P40" s="24">
        <f t="shared" si="6"/>
        <v>1.3824</v>
      </c>
      <c r="Q40" s="14"/>
      <c r="R40" s="15">
        <v>4</v>
      </c>
      <c r="S40" s="15">
        <f t="shared" si="5"/>
        <v>0.345</v>
      </c>
      <c r="U40" s="17">
        <v>4</v>
      </c>
      <c r="V40" s="17">
        <v>0.345</v>
      </c>
      <c r="W40" s="17">
        <v>0.54</v>
      </c>
      <c r="X40" s="2"/>
    </row>
    <row r="41" spans="2:24" ht="12.75">
      <c r="B41" s="7" t="s">
        <v>14</v>
      </c>
      <c r="C41" s="7"/>
      <c r="D41" s="7" t="s">
        <v>9</v>
      </c>
      <c r="E41" s="7"/>
      <c r="F41" s="7" t="s">
        <v>32</v>
      </c>
      <c r="L41" s="19">
        <v>3</v>
      </c>
      <c r="M41" s="19">
        <f t="shared" si="4"/>
        <v>0.9595186620614141</v>
      </c>
      <c r="N41" s="12"/>
      <c r="O41" s="24">
        <v>3</v>
      </c>
      <c r="P41" s="24">
        <f t="shared" si="6"/>
        <v>0.9600000000000001</v>
      </c>
      <c r="Q41" s="14"/>
      <c r="R41" s="15">
        <v>5</v>
      </c>
      <c r="S41" s="15">
        <f t="shared" si="5"/>
        <v>0.2208</v>
      </c>
      <c r="U41" s="17">
        <v>5</v>
      </c>
      <c r="V41" s="17">
        <v>0.2208</v>
      </c>
      <c r="W41" s="17">
        <v>0.3456</v>
      </c>
      <c r="X41" s="2"/>
    </row>
    <row r="42" spans="2:24" ht="14.25">
      <c r="B42" s="7" t="s">
        <v>15</v>
      </c>
      <c r="C42" s="7"/>
      <c r="D42" s="26" t="s">
        <v>23</v>
      </c>
      <c r="E42" s="7"/>
      <c r="F42" s="7" t="s">
        <v>32</v>
      </c>
      <c r="L42" s="19">
        <v>4</v>
      </c>
      <c r="M42" s="19">
        <f aca="true" t="shared" si="7" ref="M42:M48">8.64/(L42*L42)</f>
        <v>0.54</v>
      </c>
      <c r="N42" s="12"/>
      <c r="O42" s="24">
        <v>4</v>
      </c>
      <c r="P42" s="24">
        <f t="shared" si="6"/>
        <v>0.54</v>
      </c>
      <c r="Q42" s="14"/>
      <c r="R42" s="15">
        <v>6</v>
      </c>
      <c r="S42" s="15">
        <f t="shared" si="5"/>
        <v>0.15333333333333332</v>
      </c>
      <c r="U42" s="17">
        <v>6</v>
      </c>
      <c r="V42" s="17">
        <v>0.15333333333333332</v>
      </c>
      <c r="W42" s="17">
        <v>0.24</v>
      </c>
      <c r="X42" s="2"/>
    </row>
    <row r="43" spans="2:24" ht="14.25">
      <c r="B43" s="7" t="s">
        <v>16</v>
      </c>
      <c r="C43" s="7"/>
      <c r="D43" s="26" t="s">
        <v>22</v>
      </c>
      <c r="E43" s="7"/>
      <c r="F43" s="7" t="s">
        <v>32</v>
      </c>
      <c r="L43" s="19">
        <v>5</v>
      </c>
      <c r="M43" s="19">
        <f t="shared" si="7"/>
        <v>0.3456</v>
      </c>
      <c r="N43" s="12"/>
      <c r="O43" s="24">
        <v>5</v>
      </c>
      <c r="P43" s="24">
        <f t="shared" si="6"/>
        <v>0.3456</v>
      </c>
      <c r="Q43" s="14"/>
      <c r="R43" s="15">
        <v>7</v>
      </c>
      <c r="S43" s="15">
        <f t="shared" si="5"/>
        <v>0.11265306122448979</v>
      </c>
      <c r="U43" s="17">
        <v>7</v>
      </c>
      <c r="V43" s="17">
        <v>0.11265306122448979</v>
      </c>
      <c r="W43" s="17">
        <v>0.1763265306122449</v>
      </c>
      <c r="X43" s="2"/>
    </row>
    <row r="44" spans="12:24" ht="12.75">
      <c r="L44" s="19">
        <v>6</v>
      </c>
      <c r="M44" s="19">
        <f t="shared" si="7"/>
        <v>0.24000000000000002</v>
      </c>
      <c r="N44" s="12"/>
      <c r="O44" s="24">
        <v>6</v>
      </c>
      <c r="P44" s="24">
        <f t="shared" si="6"/>
        <v>0.24000000000000002</v>
      </c>
      <c r="Q44" s="14"/>
      <c r="R44" s="15">
        <v>8</v>
      </c>
      <c r="S44" s="15">
        <f t="shared" si="5"/>
        <v>0.08625</v>
      </c>
      <c r="U44" s="17">
        <v>8</v>
      </c>
      <c r="V44" s="17">
        <v>0.08625</v>
      </c>
      <c r="W44" s="17">
        <v>0.135</v>
      </c>
      <c r="X44" s="2"/>
    </row>
    <row r="45" spans="2:24" ht="12.75">
      <c r="B45" s="8" t="s">
        <v>20</v>
      </c>
      <c r="C45" s="9"/>
      <c r="D45" s="9"/>
      <c r="E45" s="9"/>
      <c r="F45" s="9"/>
      <c r="L45" s="19">
        <v>7</v>
      </c>
      <c r="M45" s="19">
        <f t="shared" si="7"/>
        <v>0.1763265306122449</v>
      </c>
      <c r="N45" s="12"/>
      <c r="O45" s="24">
        <v>7</v>
      </c>
      <c r="P45" s="24">
        <f t="shared" si="6"/>
        <v>0.1763265306122449</v>
      </c>
      <c r="Q45" s="14"/>
      <c r="R45" s="15">
        <v>9</v>
      </c>
      <c r="S45" s="15">
        <f t="shared" si="5"/>
        <v>0.06814814814814814</v>
      </c>
      <c r="U45" s="17">
        <v>9</v>
      </c>
      <c r="V45" s="17">
        <v>0.06814814814814814</v>
      </c>
      <c r="W45" s="17">
        <v>0.10666666666666667</v>
      </c>
      <c r="X45" s="2"/>
    </row>
    <row r="46" spans="2:24" ht="12.75">
      <c r="B46" s="9" t="s">
        <v>13</v>
      </c>
      <c r="C46" s="9"/>
      <c r="D46" s="9" t="s">
        <v>11</v>
      </c>
      <c r="E46" s="9"/>
      <c r="F46" s="9" t="s">
        <v>32</v>
      </c>
      <c r="L46" s="19">
        <v>8</v>
      </c>
      <c r="M46" s="19">
        <f t="shared" si="7"/>
        <v>0.135</v>
      </c>
      <c r="N46" s="12"/>
      <c r="O46" s="24">
        <v>8</v>
      </c>
      <c r="P46" s="24">
        <f t="shared" si="6"/>
        <v>0.135</v>
      </c>
      <c r="Q46" s="14"/>
      <c r="R46" s="15">
        <v>10</v>
      </c>
      <c r="S46" s="15">
        <f t="shared" si="5"/>
        <v>0.0552</v>
      </c>
      <c r="U46" s="17">
        <v>10</v>
      </c>
      <c r="V46" s="17">
        <v>0.0552</v>
      </c>
      <c r="W46" s="17">
        <v>0.0864</v>
      </c>
      <c r="X46" s="2"/>
    </row>
    <row r="47" spans="2:17" ht="12.75">
      <c r="B47" s="9" t="s">
        <v>17</v>
      </c>
      <c r="C47" s="9"/>
      <c r="D47" s="9" t="s">
        <v>12</v>
      </c>
      <c r="E47" s="9"/>
      <c r="F47" s="9" t="s">
        <v>32</v>
      </c>
      <c r="L47" s="19">
        <v>9</v>
      </c>
      <c r="M47" s="19">
        <f t="shared" si="7"/>
        <v>0.10666666666666667</v>
      </c>
      <c r="N47" s="12"/>
      <c r="O47" s="24">
        <v>9</v>
      </c>
      <c r="P47" s="24">
        <f t="shared" si="6"/>
        <v>0.10666666666666667</v>
      </c>
      <c r="Q47" s="14"/>
    </row>
    <row r="48" spans="2:17" ht="14.25">
      <c r="B48" s="9" t="s">
        <v>18</v>
      </c>
      <c r="C48" s="9"/>
      <c r="D48" s="27" t="s">
        <v>24</v>
      </c>
      <c r="E48" s="9"/>
      <c r="F48" s="9" t="s">
        <v>32</v>
      </c>
      <c r="L48" s="19">
        <v>10</v>
      </c>
      <c r="M48" s="19">
        <f t="shared" si="7"/>
        <v>0.0864</v>
      </c>
      <c r="N48" s="12"/>
      <c r="O48" s="24">
        <v>10</v>
      </c>
      <c r="P48" s="24">
        <f t="shared" si="6"/>
        <v>0.0864</v>
      </c>
      <c r="Q48" s="14"/>
    </row>
    <row r="49" spans="2:6" ht="14.25">
      <c r="B49" s="9" t="s">
        <v>16</v>
      </c>
      <c r="C49" s="9"/>
      <c r="D49" s="27" t="s">
        <v>25</v>
      </c>
      <c r="E49" s="9"/>
      <c r="F49" s="9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51"/>
  <sheetViews>
    <sheetView showGridLines="0" zoomScale="90" zoomScaleNormal="90" workbookViewId="0" topLeftCell="A7">
      <selection activeCell="B33" sqref="B33:F49"/>
    </sheetView>
  </sheetViews>
  <sheetFormatPr defaultColWidth="9.140625" defaultRowHeight="12.75"/>
  <cols>
    <col min="1" max="11" width="9.140625" style="0" customWidth="1"/>
    <col min="12" max="12" width="8.140625" style="17" customWidth="1"/>
    <col min="13" max="13" width="12.00390625" style="17" customWidth="1"/>
    <col min="14" max="14" width="2.140625" style="31" customWidth="1"/>
    <col min="15" max="15" width="8.140625" style="17" bestFit="1" customWidth="1"/>
    <col min="16" max="16" width="12.00390625" style="17" bestFit="1" customWidth="1"/>
    <col min="17" max="17" width="2.00390625" style="17" customWidth="1"/>
    <col min="18" max="19" width="9.140625" style="17" customWidth="1"/>
    <col min="20" max="20" width="1.7109375" style="17" customWidth="1"/>
    <col min="21" max="23" width="9.140625" style="17" customWidth="1"/>
    <col min="24" max="26" width="9.140625" style="1" customWidth="1"/>
    <col min="27" max="28" width="11.421875" style="0" customWidth="1"/>
  </cols>
  <sheetData>
    <row r="3" spans="12:31" ht="12.75">
      <c r="L3" s="16"/>
      <c r="M3" s="16"/>
      <c r="O3" s="18"/>
      <c r="P3" s="18"/>
      <c r="T3" s="16"/>
      <c r="W3" s="18"/>
      <c r="X3" s="3"/>
      <c r="Y3" s="5"/>
      <c r="Z3" s="5"/>
      <c r="AC3" s="4"/>
      <c r="AD3" s="4"/>
      <c r="AE3" s="4"/>
    </row>
    <row r="4" spans="15:26" ht="12.75">
      <c r="O4" s="18"/>
      <c r="P4" s="18"/>
      <c r="U4" s="32" t="s">
        <v>1</v>
      </c>
      <c r="V4" s="24"/>
      <c r="W4" s="13"/>
      <c r="X4" s="3"/>
      <c r="Y4" s="5"/>
      <c r="Z4" s="5"/>
    </row>
    <row r="5" spans="12:24" ht="12.75">
      <c r="L5" s="18" t="s">
        <v>0</v>
      </c>
      <c r="M5" s="18" t="s">
        <v>5</v>
      </c>
      <c r="O5" s="18" t="s">
        <v>0</v>
      </c>
      <c r="P5" s="18" t="s">
        <v>4</v>
      </c>
      <c r="Q5" s="18"/>
      <c r="R5" s="18" t="s">
        <v>0</v>
      </c>
      <c r="S5" s="18" t="s">
        <v>19</v>
      </c>
      <c r="T5" s="18"/>
      <c r="U5" s="13" t="s">
        <v>0</v>
      </c>
      <c r="V5" s="13" t="s">
        <v>2</v>
      </c>
      <c r="W5" s="13" t="s">
        <v>3</v>
      </c>
      <c r="X5" s="2"/>
    </row>
    <row r="6" ht="12.75">
      <c r="X6" s="2"/>
    </row>
    <row r="7" spans="12:24" ht="12.75">
      <c r="L7" s="17">
        <v>0.01</v>
      </c>
      <c r="M7" s="17">
        <f aca="true" t="shared" si="0" ref="M7:M17">1.6+16*L7</f>
        <v>1.76</v>
      </c>
      <c r="O7" s="17">
        <v>0.01</v>
      </c>
      <c r="P7" s="17">
        <f aca="true" t="shared" si="1" ref="P7:P18">1.84+13.8*O7</f>
        <v>1.9780000000000002</v>
      </c>
      <c r="R7" s="17">
        <v>0.01</v>
      </c>
      <c r="S7" s="17">
        <f aca="true" t="shared" si="2" ref="S7:S18">2.16+16.2*R7</f>
        <v>2.322</v>
      </c>
      <c r="U7" s="17">
        <v>0.01</v>
      </c>
      <c r="V7" s="17">
        <v>1.9779999999999998</v>
      </c>
      <c r="W7" s="17">
        <v>2.322</v>
      </c>
      <c r="X7" s="2"/>
    </row>
    <row r="8" spans="12:24" ht="12.75">
      <c r="L8" s="17">
        <v>0.02</v>
      </c>
      <c r="M8" s="17">
        <f t="shared" si="0"/>
        <v>1.9200000000000002</v>
      </c>
      <c r="O8" s="17">
        <v>0.02</v>
      </c>
      <c r="P8" s="17">
        <f t="shared" si="1"/>
        <v>2.116</v>
      </c>
      <c r="R8" s="17">
        <v>0.02</v>
      </c>
      <c r="S8" s="17">
        <f t="shared" si="2"/>
        <v>2.484</v>
      </c>
      <c r="U8" s="17">
        <v>0.02</v>
      </c>
      <c r="V8" s="17">
        <v>2.1159999999999997</v>
      </c>
      <c r="W8" s="17">
        <v>2.484</v>
      </c>
      <c r="X8" s="2"/>
    </row>
    <row r="9" spans="12:24" ht="12.75">
      <c r="L9" s="17">
        <v>0.03</v>
      </c>
      <c r="M9" s="17">
        <f t="shared" si="0"/>
        <v>2.08</v>
      </c>
      <c r="O9" s="17">
        <v>0.03</v>
      </c>
      <c r="P9" s="17">
        <f t="shared" si="1"/>
        <v>2.254</v>
      </c>
      <c r="R9" s="17">
        <v>0.03</v>
      </c>
      <c r="S9" s="17">
        <f t="shared" si="2"/>
        <v>2.646</v>
      </c>
      <c r="U9" s="17">
        <v>0.03</v>
      </c>
      <c r="V9" s="17">
        <v>2.254</v>
      </c>
      <c r="W9" s="17">
        <v>2.6460000000000004</v>
      </c>
      <c r="X9" s="2"/>
    </row>
    <row r="10" spans="12:24" ht="12.75">
      <c r="L10" s="17">
        <v>0.04</v>
      </c>
      <c r="M10" s="17">
        <f t="shared" si="0"/>
        <v>2.24</v>
      </c>
      <c r="O10" s="17">
        <v>0.04</v>
      </c>
      <c r="P10" s="17">
        <f t="shared" si="1"/>
        <v>2.3920000000000003</v>
      </c>
      <c r="R10" s="17">
        <v>0.04</v>
      </c>
      <c r="S10" s="17">
        <f t="shared" si="2"/>
        <v>2.8080000000000003</v>
      </c>
      <c r="U10" s="17">
        <v>0.04</v>
      </c>
      <c r="V10" s="17">
        <v>2.392</v>
      </c>
      <c r="W10" s="17">
        <v>2.8080000000000003</v>
      </c>
      <c r="X10" s="2"/>
    </row>
    <row r="11" spans="12:24" ht="12.75">
      <c r="L11" s="17">
        <v>0.05</v>
      </c>
      <c r="M11" s="17">
        <f t="shared" si="0"/>
        <v>2.4000000000000004</v>
      </c>
      <c r="O11" s="17">
        <v>0.05</v>
      </c>
      <c r="P11" s="17">
        <f t="shared" si="1"/>
        <v>2.5300000000000002</v>
      </c>
      <c r="R11" s="17">
        <v>0.05</v>
      </c>
      <c r="S11" s="17">
        <f t="shared" si="2"/>
        <v>2.97</v>
      </c>
      <c r="U11" s="17">
        <v>0.05</v>
      </c>
      <c r="V11" s="17">
        <v>2.53</v>
      </c>
      <c r="W11" s="17">
        <v>2.97</v>
      </c>
      <c r="X11" s="2"/>
    </row>
    <row r="12" spans="12:24" ht="12.75">
      <c r="L12" s="17">
        <v>0.06</v>
      </c>
      <c r="M12" s="17">
        <f t="shared" si="0"/>
        <v>2.56</v>
      </c>
      <c r="O12" s="17">
        <v>0.06</v>
      </c>
      <c r="P12" s="17">
        <f t="shared" si="1"/>
        <v>2.668</v>
      </c>
      <c r="R12" s="17">
        <v>0.06</v>
      </c>
      <c r="S12" s="17">
        <f t="shared" si="2"/>
        <v>3.132</v>
      </c>
      <c r="U12" s="17">
        <v>0.06</v>
      </c>
      <c r="V12" s="17">
        <v>2.6679999999999997</v>
      </c>
      <c r="W12" s="17">
        <v>3.132</v>
      </c>
      <c r="X12" s="2"/>
    </row>
    <row r="13" spans="12:24" ht="12.75">
      <c r="L13" s="17">
        <v>0.07</v>
      </c>
      <c r="M13" s="17">
        <f t="shared" si="0"/>
        <v>2.72</v>
      </c>
      <c r="O13" s="17">
        <v>0.07</v>
      </c>
      <c r="P13" s="17">
        <f t="shared" si="1"/>
        <v>2.806</v>
      </c>
      <c r="R13" s="17">
        <v>0.07</v>
      </c>
      <c r="S13" s="17">
        <f t="shared" si="2"/>
        <v>3.2940000000000005</v>
      </c>
      <c r="U13" s="17">
        <v>0.07</v>
      </c>
      <c r="V13" s="17">
        <v>2.8059999999999996</v>
      </c>
      <c r="W13" s="17">
        <v>3.294</v>
      </c>
      <c r="X13" s="2"/>
    </row>
    <row r="14" spans="12:24" ht="12.75">
      <c r="L14" s="17">
        <v>0.08</v>
      </c>
      <c r="M14" s="17">
        <f t="shared" si="0"/>
        <v>2.88</v>
      </c>
      <c r="O14" s="17">
        <v>0.08</v>
      </c>
      <c r="P14" s="17">
        <f t="shared" si="1"/>
        <v>2.944</v>
      </c>
      <c r="R14" s="17">
        <v>0.08</v>
      </c>
      <c r="S14" s="17">
        <f t="shared" si="2"/>
        <v>3.4560000000000004</v>
      </c>
      <c r="U14" s="17">
        <v>0.08</v>
      </c>
      <c r="V14" s="17">
        <v>2.944</v>
      </c>
      <c r="W14" s="17">
        <v>3.4560000000000004</v>
      </c>
      <c r="X14" s="2"/>
    </row>
    <row r="15" spans="12:24" ht="12.75">
      <c r="L15" s="17">
        <v>0.09</v>
      </c>
      <c r="M15" s="17">
        <f t="shared" si="0"/>
        <v>3.04</v>
      </c>
      <c r="O15" s="17">
        <v>0.09</v>
      </c>
      <c r="P15" s="17">
        <f t="shared" si="1"/>
        <v>3.082</v>
      </c>
      <c r="R15" s="17">
        <v>0.09</v>
      </c>
      <c r="S15" s="17">
        <f t="shared" si="2"/>
        <v>3.6180000000000003</v>
      </c>
      <c r="U15" s="17">
        <v>0.09</v>
      </c>
      <c r="V15" s="17">
        <v>3.082</v>
      </c>
      <c r="W15" s="17">
        <v>3.6180000000000003</v>
      </c>
      <c r="X15" s="2"/>
    </row>
    <row r="16" spans="12:24" ht="12.75">
      <c r="L16" s="17">
        <v>0.1</v>
      </c>
      <c r="M16" s="17">
        <f t="shared" si="0"/>
        <v>3.2</v>
      </c>
      <c r="O16" s="17">
        <v>0.1</v>
      </c>
      <c r="P16" s="17">
        <f t="shared" si="1"/>
        <v>3.22</v>
      </c>
      <c r="R16" s="17">
        <v>0.1</v>
      </c>
      <c r="S16" s="17">
        <f t="shared" si="2"/>
        <v>3.7800000000000002</v>
      </c>
      <c r="U16" s="17">
        <v>0.1</v>
      </c>
      <c r="V16" s="17">
        <v>3.22</v>
      </c>
      <c r="W16" s="17">
        <v>3.78</v>
      </c>
      <c r="X16" s="2"/>
    </row>
    <row r="17" spans="12:24" ht="12.75">
      <c r="L17" s="17">
        <v>0.15</v>
      </c>
      <c r="M17" s="17">
        <f t="shared" si="0"/>
        <v>4</v>
      </c>
      <c r="O17" s="17">
        <v>0.15</v>
      </c>
      <c r="P17" s="17">
        <f t="shared" si="1"/>
        <v>3.91</v>
      </c>
      <c r="R17" s="17">
        <v>0.15</v>
      </c>
      <c r="S17" s="17">
        <f t="shared" si="2"/>
        <v>4.59</v>
      </c>
      <c r="U17" s="17">
        <v>0.15</v>
      </c>
      <c r="V17" s="17">
        <v>3.91</v>
      </c>
      <c r="W17" s="17">
        <v>4.59</v>
      </c>
      <c r="X17" s="2"/>
    </row>
    <row r="18" spans="12:24" ht="12.75">
      <c r="L18" s="17">
        <v>0.2</v>
      </c>
      <c r="M18" s="17">
        <v>4</v>
      </c>
      <c r="O18" s="17">
        <v>0.2</v>
      </c>
      <c r="P18" s="17">
        <f t="shared" si="1"/>
        <v>4.6000000000000005</v>
      </c>
      <c r="R18" s="17">
        <v>0.2</v>
      </c>
      <c r="S18" s="17">
        <f t="shared" si="2"/>
        <v>5.4</v>
      </c>
      <c r="U18" s="17">
        <v>0.2</v>
      </c>
      <c r="V18" s="17">
        <v>4.6</v>
      </c>
      <c r="W18" s="17">
        <v>5.4</v>
      </c>
      <c r="X18" s="2"/>
    </row>
    <row r="19" spans="12:24" ht="12.75">
      <c r="L19" s="17">
        <v>0.3</v>
      </c>
      <c r="M19" s="17">
        <v>4</v>
      </c>
      <c r="O19" s="17">
        <v>0.3</v>
      </c>
      <c r="P19" s="17">
        <v>4.6</v>
      </c>
      <c r="R19" s="17">
        <v>0.3</v>
      </c>
      <c r="S19" s="17">
        <v>5.4</v>
      </c>
      <c r="U19" s="17">
        <v>0.3</v>
      </c>
      <c r="V19" s="17">
        <v>4.6</v>
      </c>
      <c r="W19" s="17">
        <v>5.4</v>
      </c>
      <c r="X19" s="2"/>
    </row>
    <row r="20" spans="12:24" ht="12.75">
      <c r="L20" s="17">
        <v>0.4</v>
      </c>
      <c r="M20" s="17">
        <v>4</v>
      </c>
      <c r="O20" s="17">
        <v>0.4</v>
      </c>
      <c r="P20" s="17">
        <v>4.6</v>
      </c>
      <c r="R20" s="17">
        <v>0.4</v>
      </c>
      <c r="S20" s="17">
        <v>5.4</v>
      </c>
      <c r="U20" s="17">
        <v>0.4</v>
      </c>
      <c r="V20" s="17">
        <v>4.6</v>
      </c>
      <c r="W20" s="17">
        <v>5.4</v>
      </c>
      <c r="X20" s="2"/>
    </row>
    <row r="21" spans="12:24" ht="12.75">
      <c r="L21" s="17">
        <v>0.43</v>
      </c>
      <c r="M21" s="17">
        <v>4</v>
      </c>
      <c r="O21" s="17">
        <v>0.43</v>
      </c>
      <c r="P21" s="17">
        <v>4.6</v>
      </c>
      <c r="R21" s="17">
        <v>0.43</v>
      </c>
      <c r="S21" s="17">
        <v>5.4</v>
      </c>
      <c r="U21" s="17">
        <v>0.43</v>
      </c>
      <c r="V21" s="17">
        <v>4.6</v>
      </c>
      <c r="W21" s="17">
        <v>5.4</v>
      </c>
      <c r="X21" s="2"/>
    </row>
    <row r="22" spans="12:24" ht="12.75">
      <c r="L22" s="17">
        <v>0.47</v>
      </c>
      <c r="M22" s="17">
        <v>4</v>
      </c>
      <c r="O22" s="17">
        <v>0.47</v>
      </c>
      <c r="P22" s="17">
        <v>4.6</v>
      </c>
      <c r="R22" s="17">
        <v>0.47</v>
      </c>
      <c r="S22" s="17">
        <v>5.4</v>
      </c>
      <c r="U22" s="17">
        <v>0.47</v>
      </c>
      <c r="V22" s="17">
        <v>4.6</v>
      </c>
      <c r="W22" s="17">
        <v>5.4</v>
      </c>
      <c r="X22" s="2"/>
    </row>
    <row r="23" spans="12:24" ht="12.75">
      <c r="L23" s="17">
        <v>0.5</v>
      </c>
      <c r="M23" s="17">
        <v>4</v>
      </c>
      <c r="O23" s="17">
        <v>0.5</v>
      </c>
      <c r="P23" s="17">
        <v>4.6</v>
      </c>
      <c r="R23" s="17">
        <v>0.5</v>
      </c>
      <c r="S23" s="17">
        <v>5.4</v>
      </c>
      <c r="U23" s="17">
        <v>0.5</v>
      </c>
      <c r="V23" s="17">
        <v>4.6</v>
      </c>
      <c r="W23" s="17">
        <v>5.4</v>
      </c>
      <c r="X23" s="2"/>
    </row>
    <row r="24" spans="12:24" ht="12.75">
      <c r="L24" s="17">
        <v>0.53</v>
      </c>
      <c r="M24" s="17">
        <v>4</v>
      </c>
      <c r="O24" s="17">
        <v>0.53</v>
      </c>
      <c r="P24" s="17">
        <v>4.6</v>
      </c>
      <c r="R24" s="17">
        <v>0.53</v>
      </c>
      <c r="S24" s="17">
        <v>5.4</v>
      </c>
      <c r="U24" s="17">
        <v>0.53</v>
      </c>
      <c r="V24" s="17">
        <v>4.6</v>
      </c>
      <c r="W24" s="17">
        <v>5.4</v>
      </c>
      <c r="X24" s="2"/>
    </row>
    <row r="25" spans="12:24" ht="12.75">
      <c r="L25" s="17">
        <v>0.57</v>
      </c>
      <c r="M25" s="17">
        <v>4</v>
      </c>
      <c r="O25" s="17">
        <v>0.57</v>
      </c>
      <c r="P25" s="17">
        <v>4.6</v>
      </c>
      <c r="R25" s="17">
        <v>0.57</v>
      </c>
      <c r="S25" s="17">
        <v>5.4</v>
      </c>
      <c r="U25" s="17">
        <v>0.57</v>
      </c>
      <c r="V25" s="17">
        <v>4.6</v>
      </c>
      <c r="W25" s="17">
        <v>5.4</v>
      </c>
      <c r="X25" s="2"/>
    </row>
    <row r="26" spans="12:24" ht="12.75">
      <c r="L26" s="17">
        <v>0.6</v>
      </c>
      <c r="M26" s="17">
        <v>4</v>
      </c>
      <c r="O26" s="17">
        <v>0.6</v>
      </c>
      <c r="P26" s="17">
        <v>4.6</v>
      </c>
      <c r="R26" s="17">
        <v>0.6</v>
      </c>
      <c r="S26" s="17">
        <v>5.4</v>
      </c>
      <c r="U26" s="17">
        <v>0.6</v>
      </c>
      <c r="V26" s="17">
        <v>4.6</v>
      </c>
      <c r="W26" s="17">
        <v>5.4</v>
      </c>
      <c r="X26" s="2"/>
    </row>
    <row r="27" spans="12:24" ht="12.75">
      <c r="L27" s="17">
        <v>0.63</v>
      </c>
      <c r="M27" s="17">
        <v>4</v>
      </c>
      <c r="O27" s="17">
        <v>0.63</v>
      </c>
      <c r="P27" s="17">
        <v>4.6</v>
      </c>
      <c r="R27" s="17">
        <v>0.63</v>
      </c>
      <c r="S27" s="17">
        <v>5.4</v>
      </c>
      <c r="U27" s="17">
        <v>0.63</v>
      </c>
      <c r="V27" s="17">
        <v>4.3809523809523805</v>
      </c>
      <c r="W27" s="17">
        <v>5.4</v>
      </c>
      <c r="X27" s="2"/>
    </row>
    <row r="28" spans="12:24" ht="12.75">
      <c r="L28" s="17">
        <v>0.67</v>
      </c>
      <c r="M28" s="17">
        <v>4</v>
      </c>
      <c r="O28" s="17">
        <v>0.67</v>
      </c>
      <c r="P28" s="17">
        <v>4.6</v>
      </c>
      <c r="R28" s="17">
        <v>0.67</v>
      </c>
      <c r="S28" s="17">
        <v>5.4</v>
      </c>
      <c r="U28" s="17">
        <v>0.67</v>
      </c>
      <c r="V28" s="17">
        <v>4.119402985074626</v>
      </c>
      <c r="W28" s="17">
        <v>5.4</v>
      </c>
      <c r="X28" s="2"/>
    </row>
    <row r="29" spans="12:24" ht="12.75">
      <c r="L29" s="17">
        <v>0.7</v>
      </c>
      <c r="M29" s="17">
        <v>4</v>
      </c>
      <c r="O29" s="17">
        <v>0.7</v>
      </c>
      <c r="P29" s="17">
        <v>4.6</v>
      </c>
      <c r="R29" s="17">
        <v>0.7</v>
      </c>
      <c r="S29" s="17">
        <v>5.4</v>
      </c>
      <c r="U29" s="17">
        <v>0.7</v>
      </c>
      <c r="V29" s="17">
        <v>3.9428571428571426</v>
      </c>
      <c r="W29" s="17">
        <v>5.4</v>
      </c>
      <c r="X29" s="2"/>
    </row>
    <row r="30" spans="12:24" ht="12.75">
      <c r="L30" s="17">
        <v>0.73</v>
      </c>
      <c r="M30" s="17">
        <v>4</v>
      </c>
      <c r="O30" s="17">
        <v>0.73</v>
      </c>
      <c r="P30" s="17">
        <v>4.6</v>
      </c>
      <c r="R30" s="17">
        <v>0.73</v>
      </c>
      <c r="S30" s="17">
        <v>5.4</v>
      </c>
      <c r="U30" s="17">
        <v>0.73</v>
      </c>
      <c r="V30" s="17">
        <v>3.780821917808219</v>
      </c>
      <c r="W30" s="17">
        <v>5.4</v>
      </c>
      <c r="X30" s="2"/>
    </row>
    <row r="31" spans="12:24" ht="12.75">
      <c r="L31" s="17">
        <v>0.75</v>
      </c>
      <c r="M31" s="17">
        <v>4</v>
      </c>
      <c r="O31" s="17">
        <v>0.75</v>
      </c>
      <c r="P31" s="17">
        <v>4.6</v>
      </c>
      <c r="R31" s="17">
        <v>0.77</v>
      </c>
      <c r="S31" s="17">
        <v>5.4</v>
      </c>
      <c r="U31" s="17">
        <v>0.77</v>
      </c>
      <c r="V31" s="17">
        <v>3.5844155844155843</v>
      </c>
      <c r="W31" s="17">
        <v>5.4</v>
      </c>
      <c r="X31" s="2"/>
    </row>
    <row r="32" spans="1:24" ht="12.75">
      <c r="A32" s="28"/>
      <c r="B32" s="28"/>
      <c r="C32" s="28"/>
      <c r="D32" s="28"/>
      <c r="E32" s="28"/>
      <c r="F32" s="28"/>
      <c r="G32" s="28"/>
      <c r="H32" s="28"/>
      <c r="L32" s="17">
        <v>0.77</v>
      </c>
      <c r="M32" s="17">
        <v>4</v>
      </c>
      <c r="O32" s="17">
        <v>0.77</v>
      </c>
      <c r="P32" s="17">
        <f aca="true" t="shared" si="3" ref="P32:P38">3.686/(O32)^0.77</f>
        <v>4.507725612943664</v>
      </c>
      <c r="R32" s="17">
        <v>0.8</v>
      </c>
      <c r="S32" s="17">
        <v>5.4</v>
      </c>
      <c r="U32" s="17">
        <v>0.8</v>
      </c>
      <c r="V32" s="17">
        <v>3.45</v>
      </c>
      <c r="W32" s="17">
        <v>5.4</v>
      </c>
      <c r="X32" s="2"/>
    </row>
    <row r="33" spans="1:24" ht="12.75">
      <c r="A33" s="28"/>
      <c r="B33" s="30" t="s">
        <v>6</v>
      </c>
      <c r="C33" s="28"/>
      <c r="D33" s="28"/>
      <c r="E33" s="28"/>
      <c r="F33" s="28"/>
      <c r="G33" s="28"/>
      <c r="H33" s="28"/>
      <c r="L33" s="17">
        <v>0.8</v>
      </c>
      <c r="M33" s="17">
        <v>4</v>
      </c>
      <c r="O33" s="17">
        <v>0.8</v>
      </c>
      <c r="P33" s="17">
        <f t="shared" si="3"/>
        <v>4.3769949032088835</v>
      </c>
      <c r="R33" s="17">
        <v>0.9</v>
      </c>
      <c r="S33" s="17">
        <f>3.876/(R33)^1.49</f>
        <v>4.5348448094752385</v>
      </c>
      <c r="U33" s="17">
        <v>0.9</v>
      </c>
      <c r="V33" s="17">
        <v>3.0666666666666664</v>
      </c>
      <c r="W33" s="17">
        <v>4.8</v>
      </c>
      <c r="X33" s="2"/>
    </row>
    <row r="34" spans="1:24" ht="12.75">
      <c r="A34" s="28"/>
      <c r="B34" s="28" t="s">
        <v>26</v>
      </c>
      <c r="C34" s="28"/>
      <c r="D34" s="28" t="s">
        <v>29</v>
      </c>
      <c r="E34" s="28"/>
      <c r="F34" s="28" t="s">
        <v>8</v>
      </c>
      <c r="G34" s="28"/>
      <c r="H34" s="28"/>
      <c r="L34" s="17">
        <v>0.9</v>
      </c>
      <c r="M34" s="17">
        <f aca="true" t="shared" si="4" ref="M34:M41">3.143/(L34)^1.08</f>
        <v>3.5217820113301928</v>
      </c>
      <c r="O34" s="17">
        <v>0.9</v>
      </c>
      <c r="P34" s="17">
        <f t="shared" si="3"/>
        <v>3.9975011615864653</v>
      </c>
      <c r="R34" s="17">
        <v>1</v>
      </c>
      <c r="S34" s="17">
        <f>3.876/(R34)^1.49</f>
        <v>3.876</v>
      </c>
      <c r="U34" s="17">
        <v>1</v>
      </c>
      <c r="V34" s="17">
        <v>2.76</v>
      </c>
      <c r="W34" s="17">
        <v>4.32</v>
      </c>
      <c r="X34" s="2"/>
    </row>
    <row r="35" spans="1:24" ht="12.75">
      <c r="A35" s="28"/>
      <c r="B35" s="28" t="s">
        <v>27</v>
      </c>
      <c r="C35" s="28"/>
      <c r="D35" s="28" t="s">
        <v>30</v>
      </c>
      <c r="E35" s="28"/>
      <c r="F35" s="28" t="s">
        <v>8</v>
      </c>
      <c r="G35" s="28"/>
      <c r="H35" s="28"/>
      <c r="L35" s="17">
        <v>0.94</v>
      </c>
      <c r="M35" s="17">
        <f t="shared" si="4"/>
        <v>3.3602090652195997</v>
      </c>
      <c r="O35" s="17">
        <v>0.94</v>
      </c>
      <c r="P35" s="17">
        <f t="shared" si="3"/>
        <v>3.8658667773236917</v>
      </c>
      <c r="R35" s="17">
        <v>1.5</v>
      </c>
      <c r="S35" s="17">
        <f>3.876/(R35)^1.49</f>
        <v>2.1183991445622956</v>
      </c>
      <c r="U35" s="17">
        <v>1.5</v>
      </c>
      <c r="V35" s="17">
        <v>1.84</v>
      </c>
      <c r="W35" s="17">
        <v>2.88</v>
      </c>
      <c r="X35" s="2"/>
    </row>
    <row r="36" spans="1:24" ht="14.25">
      <c r="A36" s="28"/>
      <c r="B36" s="28" t="s">
        <v>28</v>
      </c>
      <c r="C36" s="28"/>
      <c r="D36" s="29" t="s">
        <v>31</v>
      </c>
      <c r="E36" s="28"/>
      <c r="F36" s="28" t="s">
        <v>8</v>
      </c>
      <c r="G36" s="28"/>
      <c r="H36" s="28"/>
      <c r="L36" s="17">
        <v>1</v>
      </c>
      <c r="M36" s="17">
        <f t="shared" si="4"/>
        <v>3.143</v>
      </c>
      <c r="O36" s="17">
        <v>1</v>
      </c>
      <c r="P36" s="17">
        <f t="shared" si="3"/>
        <v>3.686</v>
      </c>
      <c r="R36" s="17">
        <v>1.7</v>
      </c>
      <c r="S36" s="17">
        <f>3.876/(R36)^1.49</f>
        <v>1.7579838276749267</v>
      </c>
      <c r="U36" s="17">
        <v>1.7</v>
      </c>
      <c r="V36" s="17">
        <v>1.6235294117647059</v>
      </c>
      <c r="W36" s="17">
        <v>2.5411764705882356</v>
      </c>
      <c r="X36" s="2"/>
    </row>
    <row r="37" spans="1:24" ht="14.25">
      <c r="A37" s="28"/>
      <c r="B37" s="28" t="s">
        <v>21</v>
      </c>
      <c r="C37" s="28"/>
      <c r="D37" s="29" t="s">
        <v>22</v>
      </c>
      <c r="E37" s="28"/>
      <c r="F37" s="28" t="s">
        <v>8</v>
      </c>
      <c r="G37" s="28"/>
      <c r="H37" s="28"/>
      <c r="L37" s="17">
        <v>1.5</v>
      </c>
      <c r="M37" s="17">
        <f t="shared" si="4"/>
        <v>2.0284570721084667</v>
      </c>
      <c r="O37" s="17">
        <v>1.5</v>
      </c>
      <c r="P37" s="17">
        <f t="shared" si="3"/>
        <v>2.6975224105297753</v>
      </c>
      <c r="R37" s="17">
        <v>2</v>
      </c>
      <c r="S37" s="17">
        <f aca="true" t="shared" si="5" ref="S37:S46">5.52/(R37*R37)</f>
        <v>1.38</v>
      </c>
      <c r="U37" s="17">
        <v>2</v>
      </c>
      <c r="V37" s="17">
        <v>1.38</v>
      </c>
      <c r="W37" s="17">
        <v>2.16</v>
      </c>
      <c r="X37" s="2"/>
    </row>
    <row r="38" spans="1:24" ht="12.75">
      <c r="A38" s="28"/>
      <c r="B38" s="28"/>
      <c r="C38" s="28"/>
      <c r="D38" s="28"/>
      <c r="E38" s="28"/>
      <c r="F38" s="28"/>
      <c r="G38" s="28"/>
      <c r="H38" s="28"/>
      <c r="L38" s="17">
        <v>1.7</v>
      </c>
      <c r="M38" s="17">
        <f t="shared" si="4"/>
        <v>1.7719829791098711</v>
      </c>
      <c r="O38" s="17">
        <v>1.7</v>
      </c>
      <c r="P38" s="17">
        <f t="shared" si="3"/>
        <v>2.449681720039851</v>
      </c>
      <c r="R38" s="17">
        <v>2.5</v>
      </c>
      <c r="S38" s="17">
        <f t="shared" si="5"/>
        <v>0.8832</v>
      </c>
      <c r="U38" s="17">
        <v>2.5</v>
      </c>
      <c r="V38" s="17">
        <v>0.8832</v>
      </c>
      <c r="W38" s="17">
        <v>1.3824</v>
      </c>
      <c r="X38" s="2"/>
    </row>
    <row r="39" spans="1:24" ht="12.75">
      <c r="A39" s="28"/>
      <c r="B39" s="30" t="s">
        <v>10</v>
      </c>
      <c r="C39" s="28"/>
      <c r="D39" s="28"/>
      <c r="E39" s="28"/>
      <c r="F39" s="28"/>
      <c r="G39" s="28"/>
      <c r="H39" s="28"/>
      <c r="L39" s="17">
        <v>2</v>
      </c>
      <c r="M39" s="17">
        <f t="shared" si="4"/>
        <v>1.4867295918292738</v>
      </c>
      <c r="O39" s="17">
        <v>2</v>
      </c>
      <c r="P39" s="17">
        <f aca="true" t="shared" si="6" ref="P39:P48">8.64/(O39*O39)</f>
        <v>2.16</v>
      </c>
      <c r="R39" s="17">
        <v>3</v>
      </c>
      <c r="S39" s="17">
        <f t="shared" si="5"/>
        <v>0.6133333333333333</v>
      </c>
      <c r="U39" s="17">
        <v>3</v>
      </c>
      <c r="V39" s="17">
        <v>0.6133333333333333</v>
      </c>
      <c r="W39" s="17">
        <v>0.96</v>
      </c>
      <c r="X39" s="2"/>
    </row>
    <row r="40" spans="1:24" ht="12.75">
      <c r="A40" s="28"/>
      <c r="B40" s="28" t="s">
        <v>13</v>
      </c>
      <c r="C40" s="28"/>
      <c r="D40" s="28" t="s">
        <v>7</v>
      </c>
      <c r="E40" s="28"/>
      <c r="F40" s="28" t="s">
        <v>8</v>
      </c>
      <c r="G40" s="28"/>
      <c r="H40" s="28"/>
      <c r="L40" s="17">
        <v>2.5</v>
      </c>
      <c r="M40" s="17">
        <f t="shared" si="4"/>
        <v>1.1683398007455708</v>
      </c>
      <c r="O40" s="17">
        <v>2.5</v>
      </c>
      <c r="P40" s="17">
        <f t="shared" si="6"/>
        <v>1.3824</v>
      </c>
      <c r="R40" s="17">
        <v>4</v>
      </c>
      <c r="S40" s="17">
        <f t="shared" si="5"/>
        <v>0.345</v>
      </c>
      <c r="U40" s="17">
        <v>4</v>
      </c>
      <c r="V40" s="17">
        <v>0.345</v>
      </c>
      <c r="W40" s="17">
        <v>0.54</v>
      </c>
      <c r="X40" s="2"/>
    </row>
    <row r="41" spans="1:24" ht="12.75">
      <c r="A41" s="28"/>
      <c r="B41" s="28" t="s">
        <v>14</v>
      </c>
      <c r="C41" s="28"/>
      <c r="D41" s="28" t="s">
        <v>9</v>
      </c>
      <c r="E41" s="28"/>
      <c r="F41" s="28" t="s">
        <v>8</v>
      </c>
      <c r="G41" s="28"/>
      <c r="H41" s="28"/>
      <c r="L41" s="17">
        <v>3</v>
      </c>
      <c r="M41" s="17">
        <f t="shared" si="4"/>
        <v>0.9595186620614141</v>
      </c>
      <c r="O41" s="17">
        <v>3</v>
      </c>
      <c r="P41" s="17">
        <f t="shared" si="6"/>
        <v>0.9600000000000001</v>
      </c>
      <c r="R41" s="17">
        <v>5</v>
      </c>
      <c r="S41" s="17">
        <f t="shared" si="5"/>
        <v>0.2208</v>
      </c>
      <c r="U41" s="17">
        <v>5</v>
      </c>
      <c r="V41" s="17">
        <v>0.2208</v>
      </c>
      <c r="W41" s="17">
        <v>0.3456</v>
      </c>
      <c r="X41" s="2"/>
    </row>
    <row r="42" spans="1:24" ht="14.25">
      <c r="A42" s="28"/>
      <c r="B42" s="28" t="s">
        <v>15</v>
      </c>
      <c r="C42" s="28"/>
      <c r="D42" s="29" t="s">
        <v>23</v>
      </c>
      <c r="E42" s="28"/>
      <c r="F42" s="28" t="s">
        <v>8</v>
      </c>
      <c r="G42" s="28"/>
      <c r="H42" s="28"/>
      <c r="L42" s="17">
        <v>4</v>
      </c>
      <c r="M42" s="17">
        <f aca="true" t="shared" si="7" ref="M42:M48">8.64/(L42*L42)</f>
        <v>0.54</v>
      </c>
      <c r="O42" s="17">
        <v>4</v>
      </c>
      <c r="P42" s="17">
        <f t="shared" si="6"/>
        <v>0.54</v>
      </c>
      <c r="R42" s="17">
        <v>6</v>
      </c>
      <c r="S42" s="17">
        <f t="shared" si="5"/>
        <v>0.15333333333333332</v>
      </c>
      <c r="U42" s="17">
        <v>6</v>
      </c>
      <c r="V42" s="17">
        <v>0.15333333333333332</v>
      </c>
      <c r="W42" s="17">
        <v>0.24</v>
      </c>
      <c r="X42" s="2"/>
    </row>
    <row r="43" spans="1:24" ht="14.25">
      <c r="A43" s="28"/>
      <c r="B43" s="28" t="s">
        <v>16</v>
      </c>
      <c r="C43" s="28"/>
      <c r="D43" s="29" t="s">
        <v>22</v>
      </c>
      <c r="E43" s="28"/>
      <c r="F43" s="28" t="s">
        <v>8</v>
      </c>
      <c r="G43" s="28"/>
      <c r="H43" s="28"/>
      <c r="L43" s="17">
        <v>5</v>
      </c>
      <c r="M43" s="17">
        <f t="shared" si="7"/>
        <v>0.3456</v>
      </c>
      <c r="O43" s="17">
        <v>5</v>
      </c>
      <c r="P43" s="17">
        <f t="shared" si="6"/>
        <v>0.3456</v>
      </c>
      <c r="R43" s="17">
        <v>7</v>
      </c>
      <c r="S43" s="17">
        <f t="shared" si="5"/>
        <v>0.11265306122448979</v>
      </c>
      <c r="U43" s="17">
        <v>7</v>
      </c>
      <c r="V43" s="17">
        <v>0.11265306122448979</v>
      </c>
      <c r="W43" s="17">
        <v>0.1763265306122449</v>
      </c>
      <c r="X43" s="2"/>
    </row>
    <row r="44" spans="1:24" ht="12.75">
      <c r="A44" s="28"/>
      <c r="B44" s="28"/>
      <c r="C44" s="28"/>
      <c r="D44" s="28"/>
      <c r="E44" s="28"/>
      <c r="F44" s="28"/>
      <c r="G44" s="28"/>
      <c r="H44" s="28"/>
      <c r="L44" s="17">
        <v>6</v>
      </c>
      <c r="M44" s="17">
        <f t="shared" si="7"/>
        <v>0.24000000000000002</v>
      </c>
      <c r="O44" s="17">
        <v>6</v>
      </c>
      <c r="P44" s="17">
        <f t="shared" si="6"/>
        <v>0.24000000000000002</v>
      </c>
      <c r="R44" s="17">
        <v>8</v>
      </c>
      <c r="S44" s="17">
        <f t="shared" si="5"/>
        <v>0.08625</v>
      </c>
      <c r="U44" s="17">
        <v>8</v>
      </c>
      <c r="V44" s="17">
        <v>0.08625</v>
      </c>
      <c r="W44" s="17">
        <v>0.135</v>
      </c>
      <c r="X44" s="2"/>
    </row>
    <row r="45" spans="1:24" ht="12.75">
      <c r="A45" s="28"/>
      <c r="B45" s="30" t="s">
        <v>20</v>
      </c>
      <c r="C45" s="28"/>
      <c r="D45" s="28"/>
      <c r="E45" s="28"/>
      <c r="F45" s="28"/>
      <c r="G45" s="28"/>
      <c r="H45" s="28"/>
      <c r="L45" s="17">
        <v>7</v>
      </c>
      <c r="M45" s="17">
        <f t="shared" si="7"/>
        <v>0.1763265306122449</v>
      </c>
      <c r="O45" s="17">
        <v>7</v>
      </c>
      <c r="P45" s="17">
        <f t="shared" si="6"/>
        <v>0.1763265306122449</v>
      </c>
      <c r="R45" s="17">
        <v>9</v>
      </c>
      <c r="S45" s="17">
        <f t="shared" si="5"/>
        <v>0.06814814814814814</v>
      </c>
      <c r="U45" s="17">
        <v>9</v>
      </c>
      <c r="V45" s="17">
        <v>0.06814814814814814</v>
      </c>
      <c r="W45" s="17">
        <v>0.10666666666666667</v>
      </c>
      <c r="X45" s="2"/>
    </row>
    <row r="46" spans="1:24" ht="12.75">
      <c r="A46" s="28"/>
      <c r="B46" s="28" t="s">
        <v>13</v>
      </c>
      <c r="C46" s="28"/>
      <c r="D46" s="28" t="s">
        <v>11</v>
      </c>
      <c r="E46" s="28"/>
      <c r="F46" s="28" t="s">
        <v>8</v>
      </c>
      <c r="G46" s="28"/>
      <c r="H46" s="28"/>
      <c r="L46" s="17">
        <v>8</v>
      </c>
      <c r="M46" s="17">
        <f t="shared" si="7"/>
        <v>0.135</v>
      </c>
      <c r="O46" s="17">
        <v>8</v>
      </c>
      <c r="P46" s="17">
        <f t="shared" si="6"/>
        <v>0.135</v>
      </c>
      <c r="R46" s="17">
        <v>10</v>
      </c>
      <c r="S46" s="17">
        <f t="shared" si="5"/>
        <v>0.0552</v>
      </c>
      <c r="U46" s="17">
        <v>10</v>
      </c>
      <c r="V46" s="17">
        <v>0.0552</v>
      </c>
      <c r="W46" s="17">
        <v>0.0864</v>
      </c>
      <c r="X46" s="2"/>
    </row>
    <row r="47" spans="1:16" ht="12.75">
      <c r="A47" s="28"/>
      <c r="B47" s="28" t="s">
        <v>17</v>
      </c>
      <c r="C47" s="28"/>
      <c r="D47" s="28" t="s">
        <v>12</v>
      </c>
      <c r="E47" s="28"/>
      <c r="F47" s="28" t="s">
        <v>8</v>
      </c>
      <c r="G47" s="28"/>
      <c r="H47" s="28"/>
      <c r="L47" s="17">
        <v>9</v>
      </c>
      <c r="M47" s="17">
        <f t="shared" si="7"/>
        <v>0.10666666666666667</v>
      </c>
      <c r="O47" s="17">
        <v>9</v>
      </c>
      <c r="P47" s="17">
        <f t="shared" si="6"/>
        <v>0.10666666666666667</v>
      </c>
    </row>
    <row r="48" spans="1:16" ht="14.25">
      <c r="A48" s="28"/>
      <c r="B48" s="28" t="s">
        <v>18</v>
      </c>
      <c r="C48" s="28"/>
      <c r="D48" s="29" t="s">
        <v>24</v>
      </c>
      <c r="E48" s="28"/>
      <c r="F48" s="28" t="s">
        <v>8</v>
      </c>
      <c r="G48" s="28"/>
      <c r="H48" s="28"/>
      <c r="L48" s="17">
        <v>10</v>
      </c>
      <c r="M48" s="17">
        <f t="shared" si="7"/>
        <v>0.0864</v>
      </c>
      <c r="O48" s="17">
        <v>10</v>
      </c>
      <c r="P48" s="17">
        <f t="shared" si="6"/>
        <v>0.0864</v>
      </c>
    </row>
    <row r="49" spans="1:8" ht="14.25">
      <c r="A49" s="28"/>
      <c r="B49" s="28" t="s">
        <v>16</v>
      </c>
      <c r="C49" s="28"/>
      <c r="D49" s="29" t="s">
        <v>25</v>
      </c>
      <c r="E49" s="28"/>
      <c r="F49" s="28" t="s">
        <v>8</v>
      </c>
      <c r="G49" s="28"/>
      <c r="H49" s="28"/>
    </row>
    <row r="50" spans="1:8" ht="12.75">
      <c r="A50" s="28"/>
      <c r="B50" s="28"/>
      <c r="C50" s="28"/>
      <c r="D50" s="28"/>
      <c r="E50" s="28"/>
      <c r="F50" s="28"/>
      <c r="G50" s="28"/>
      <c r="H50" s="28"/>
    </row>
    <row r="51" spans="1:8" ht="12.75">
      <c r="A51" s="28"/>
      <c r="B51" s="28"/>
      <c r="C51" s="28"/>
      <c r="D51" s="28"/>
      <c r="E51" s="28"/>
      <c r="F51" s="28"/>
      <c r="G51" s="28"/>
      <c r="H51" s="2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E130"/>
  <sheetViews>
    <sheetView showGridLines="0" tabSelected="1" workbookViewId="0" topLeftCell="A1">
      <selection activeCell="O61" sqref="O61"/>
    </sheetView>
  </sheetViews>
  <sheetFormatPr defaultColWidth="9.140625" defaultRowHeight="12.75"/>
  <cols>
    <col min="1" max="5" width="9.140625" style="0" customWidth="1"/>
    <col min="6" max="6" width="5.8515625" style="0" bestFit="1" customWidth="1"/>
    <col min="7" max="10" width="9.140625" style="0" customWidth="1"/>
    <col min="11" max="11" width="6.8515625" style="0" customWidth="1"/>
    <col min="12" max="12" width="8.140625" style="17" customWidth="1"/>
    <col min="13" max="13" width="12.00390625" style="17" customWidth="1"/>
    <col min="14" max="14" width="1.7109375" style="31" customWidth="1"/>
    <col min="15" max="15" width="16.00390625" style="17" customWidth="1"/>
    <col min="16" max="16" width="12.00390625" style="17" bestFit="1" customWidth="1"/>
    <col min="17" max="17" width="1.57421875" style="17" customWidth="1"/>
    <col min="18" max="18" width="17.00390625" style="17" customWidth="1"/>
    <col min="19" max="19" width="9.140625" style="17" customWidth="1"/>
    <col min="20" max="20" width="2.57421875" style="17" customWidth="1"/>
    <col min="21" max="23" width="9.140625" style="17" customWidth="1"/>
    <col min="24" max="26" width="9.140625" style="1" customWidth="1"/>
    <col min="27" max="28" width="11.421875" style="0" customWidth="1"/>
  </cols>
  <sheetData>
    <row r="3" spans="12:31" ht="12.75">
      <c r="L3" s="16"/>
      <c r="M3" s="16"/>
      <c r="O3" s="18"/>
      <c r="P3" s="18"/>
      <c r="T3" s="16"/>
      <c r="W3" s="18"/>
      <c r="X3" s="3"/>
      <c r="Y3" s="5"/>
      <c r="Z3" s="5"/>
      <c r="AC3" s="4"/>
      <c r="AD3" s="4"/>
      <c r="AE3" s="4"/>
    </row>
    <row r="4" spans="15:26" ht="12.75">
      <c r="O4" s="18"/>
      <c r="P4" s="18"/>
      <c r="U4" s="20" t="s">
        <v>1</v>
      </c>
      <c r="W4" s="18"/>
      <c r="X4" s="3"/>
      <c r="Y4" s="5"/>
      <c r="Z4" s="5"/>
    </row>
    <row r="5" spans="12:24" ht="12.75">
      <c r="L5" s="21" t="s">
        <v>0</v>
      </c>
      <c r="M5" s="21" t="s">
        <v>5</v>
      </c>
      <c r="N5" s="12"/>
      <c r="O5" s="13" t="s">
        <v>0</v>
      </c>
      <c r="P5" s="13" t="s">
        <v>4</v>
      </c>
      <c r="Q5" s="22"/>
      <c r="R5" s="23" t="s">
        <v>0</v>
      </c>
      <c r="S5" s="23" t="s">
        <v>19</v>
      </c>
      <c r="T5" s="18"/>
      <c r="U5" s="18" t="s">
        <v>0</v>
      </c>
      <c r="V5" s="18" t="s">
        <v>2</v>
      </c>
      <c r="W5" s="18" t="s">
        <v>3</v>
      </c>
      <c r="X5" s="2"/>
    </row>
    <row r="6" spans="12:24" ht="12.75">
      <c r="L6" s="19"/>
      <c r="M6" s="19"/>
      <c r="N6" s="12"/>
      <c r="O6" s="24"/>
      <c r="P6" s="24"/>
      <c r="Q6" s="14"/>
      <c r="R6" s="15"/>
      <c r="S6" s="15"/>
      <c r="X6" s="2"/>
    </row>
    <row r="7" spans="12:24" ht="12.75">
      <c r="L7" s="19">
        <v>0.01</v>
      </c>
      <c r="M7" s="19">
        <f aca="true" t="shared" si="0" ref="M7:M17">1.6+16*L7</f>
        <v>1.76</v>
      </c>
      <c r="N7" s="12"/>
      <c r="O7" s="24">
        <v>0.01</v>
      </c>
      <c r="P7" s="24">
        <f aca="true" t="shared" si="1" ref="P7:P18">1.84+13.8*O7</f>
        <v>1.9780000000000002</v>
      </c>
      <c r="Q7" s="14"/>
      <c r="R7" s="15">
        <v>0.01</v>
      </c>
      <c r="S7" s="15">
        <f aca="true" t="shared" si="2" ref="S7:S18">2.16+16.2*R7</f>
        <v>2.322</v>
      </c>
      <c r="U7" s="17">
        <v>0.01</v>
      </c>
      <c r="V7" s="17">
        <v>1.9779999999999998</v>
      </c>
      <c r="W7" s="17">
        <v>2.322</v>
      </c>
      <c r="X7" s="2"/>
    </row>
    <row r="8" spans="12:24" ht="12.75">
      <c r="L8" s="19">
        <v>0.02</v>
      </c>
      <c r="M8" s="19">
        <f t="shared" si="0"/>
        <v>1.9200000000000002</v>
      </c>
      <c r="N8" s="12"/>
      <c r="O8" s="24">
        <v>0.02</v>
      </c>
      <c r="P8" s="24">
        <f t="shared" si="1"/>
        <v>2.116</v>
      </c>
      <c r="Q8" s="14"/>
      <c r="R8" s="15">
        <v>0.02</v>
      </c>
      <c r="S8" s="15">
        <f t="shared" si="2"/>
        <v>2.484</v>
      </c>
      <c r="U8" s="17">
        <v>0.02</v>
      </c>
      <c r="V8" s="17">
        <v>2.1159999999999997</v>
      </c>
      <c r="W8" s="17">
        <v>2.484</v>
      </c>
      <c r="X8" s="2"/>
    </row>
    <row r="9" spans="12:24" ht="12.75">
      <c r="L9" s="19">
        <v>0.03</v>
      </c>
      <c r="M9" s="19">
        <f t="shared" si="0"/>
        <v>2.08</v>
      </c>
      <c r="N9" s="12"/>
      <c r="O9" s="24">
        <v>0.03</v>
      </c>
      <c r="P9" s="24">
        <f t="shared" si="1"/>
        <v>2.254</v>
      </c>
      <c r="Q9" s="14"/>
      <c r="R9" s="15">
        <v>0.03</v>
      </c>
      <c r="S9" s="15">
        <f t="shared" si="2"/>
        <v>2.646</v>
      </c>
      <c r="U9" s="17">
        <v>0.03</v>
      </c>
      <c r="V9" s="17">
        <v>2.254</v>
      </c>
      <c r="W9" s="17">
        <v>2.6460000000000004</v>
      </c>
      <c r="X9" s="2"/>
    </row>
    <row r="10" spans="12:24" ht="12.75">
      <c r="L10" s="19">
        <v>0.04</v>
      </c>
      <c r="M10" s="19">
        <f t="shared" si="0"/>
        <v>2.24</v>
      </c>
      <c r="N10" s="12"/>
      <c r="O10" s="24">
        <v>0.04</v>
      </c>
      <c r="P10" s="24">
        <f t="shared" si="1"/>
        <v>2.3920000000000003</v>
      </c>
      <c r="Q10" s="14"/>
      <c r="R10" s="15">
        <v>0.04</v>
      </c>
      <c r="S10" s="15">
        <f t="shared" si="2"/>
        <v>2.8080000000000003</v>
      </c>
      <c r="U10" s="17">
        <v>0.04</v>
      </c>
      <c r="V10" s="17">
        <v>2.392</v>
      </c>
      <c r="W10" s="17">
        <v>2.8080000000000003</v>
      </c>
      <c r="X10" s="2"/>
    </row>
    <row r="11" spans="12:24" ht="12.75">
      <c r="L11" s="19">
        <v>0.05</v>
      </c>
      <c r="M11" s="19">
        <f t="shared" si="0"/>
        <v>2.4000000000000004</v>
      </c>
      <c r="N11" s="12"/>
      <c r="O11" s="24">
        <v>0.05</v>
      </c>
      <c r="P11" s="24">
        <f t="shared" si="1"/>
        <v>2.5300000000000002</v>
      </c>
      <c r="Q11" s="14"/>
      <c r="R11" s="15">
        <v>0.05</v>
      </c>
      <c r="S11" s="15">
        <f t="shared" si="2"/>
        <v>2.97</v>
      </c>
      <c r="U11" s="17">
        <v>0.05</v>
      </c>
      <c r="V11" s="17">
        <v>2.53</v>
      </c>
      <c r="W11" s="17">
        <v>2.97</v>
      </c>
      <c r="X11" s="2"/>
    </row>
    <row r="12" spans="12:24" ht="12.75">
      <c r="L12" s="19">
        <v>0.06</v>
      </c>
      <c r="M12" s="19">
        <f t="shared" si="0"/>
        <v>2.56</v>
      </c>
      <c r="N12" s="12"/>
      <c r="O12" s="24">
        <v>0.06</v>
      </c>
      <c r="P12" s="24">
        <f t="shared" si="1"/>
        <v>2.668</v>
      </c>
      <c r="Q12" s="14"/>
      <c r="R12" s="15">
        <v>0.06</v>
      </c>
      <c r="S12" s="15">
        <f t="shared" si="2"/>
        <v>3.132</v>
      </c>
      <c r="U12" s="17">
        <v>0.06</v>
      </c>
      <c r="V12" s="17">
        <v>2.6679999999999997</v>
      </c>
      <c r="W12" s="17">
        <v>3.132</v>
      </c>
      <c r="X12" s="2"/>
    </row>
    <row r="13" spans="12:24" ht="12.75">
      <c r="L13" s="19">
        <v>0.07</v>
      </c>
      <c r="M13" s="19">
        <f t="shared" si="0"/>
        <v>2.72</v>
      </c>
      <c r="N13" s="12"/>
      <c r="O13" s="24">
        <v>0.07</v>
      </c>
      <c r="P13" s="24">
        <f t="shared" si="1"/>
        <v>2.806</v>
      </c>
      <c r="Q13" s="14"/>
      <c r="R13" s="15">
        <v>0.07</v>
      </c>
      <c r="S13" s="15">
        <f t="shared" si="2"/>
        <v>3.2940000000000005</v>
      </c>
      <c r="U13" s="17">
        <v>0.07</v>
      </c>
      <c r="V13" s="17">
        <v>2.8059999999999996</v>
      </c>
      <c r="W13" s="17">
        <v>3.294</v>
      </c>
      <c r="X13" s="2"/>
    </row>
    <row r="14" spans="12:24" ht="12.75">
      <c r="L14" s="19">
        <v>0.08</v>
      </c>
      <c r="M14" s="19">
        <f t="shared" si="0"/>
        <v>2.88</v>
      </c>
      <c r="N14" s="12"/>
      <c r="O14" s="24">
        <v>0.08</v>
      </c>
      <c r="P14" s="24">
        <f t="shared" si="1"/>
        <v>2.944</v>
      </c>
      <c r="Q14" s="14"/>
      <c r="R14" s="15">
        <v>0.08</v>
      </c>
      <c r="S14" s="15">
        <f t="shared" si="2"/>
        <v>3.4560000000000004</v>
      </c>
      <c r="U14" s="17">
        <v>0.08</v>
      </c>
      <c r="V14" s="17">
        <v>2.944</v>
      </c>
      <c r="W14" s="17">
        <v>3.4560000000000004</v>
      </c>
      <c r="X14" s="2"/>
    </row>
    <row r="15" spans="12:24" ht="12.75">
      <c r="L15" s="19">
        <v>0.09</v>
      </c>
      <c r="M15" s="19">
        <f t="shared" si="0"/>
        <v>3.04</v>
      </c>
      <c r="N15" s="12"/>
      <c r="O15" s="24">
        <v>0.09</v>
      </c>
      <c r="P15" s="24">
        <f t="shared" si="1"/>
        <v>3.082</v>
      </c>
      <c r="Q15" s="14"/>
      <c r="R15" s="15">
        <v>0.09</v>
      </c>
      <c r="S15" s="15">
        <f t="shared" si="2"/>
        <v>3.6180000000000003</v>
      </c>
      <c r="U15" s="17">
        <v>0.09</v>
      </c>
      <c r="V15" s="17">
        <v>3.082</v>
      </c>
      <c r="W15" s="17">
        <v>3.6180000000000003</v>
      </c>
      <c r="X15" s="2"/>
    </row>
    <row r="16" spans="12:24" ht="12.75">
      <c r="L16" s="19">
        <v>0.1</v>
      </c>
      <c r="M16" s="19">
        <f t="shared" si="0"/>
        <v>3.2</v>
      </c>
      <c r="N16" s="12"/>
      <c r="O16" s="24">
        <v>0.1</v>
      </c>
      <c r="P16" s="24">
        <f t="shared" si="1"/>
        <v>3.22</v>
      </c>
      <c r="Q16" s="14"/>
      <c r="R16" s="15">
        <v>0.1</v>
      </c>
      <c r="S16" s="15">
        <f t="shared" si="2"/>
        <v>3.7800000000000002</v>
      </c>
      <c r="U16" s="17">
        <v>0.1</v>
      </c>
      <c r="V16" s="17">
        <v>3.22</v>
      </c>
      <c r="W16" s="17">
        <v>3.78</v>
      </c>
      <c r="X16" s="2"/>
    </row>
    <row r="17" spans="12:24" ht="12.75">
      <c r="L17" s="19">
        <v>0.15</v>
      </c>
      <c r="M17" s="19">
        <f t="shared" si="0"/>
        <v>4</v>
      </c>
      <c r="N17" s="12"/>
      <c r="O17" s="24">
        <v>0.15</v>
      </c>
      <c r="P17" s="24">
        <f t="shared" si="1"/>
        <v>3.91</v>
      </c>
      <c r="Q17" s="14"/>
      <c r="R17" s="15">
        <v>0.15</v>
      </c>
      <c r="S17" s="15">
        <f t="shared" si="2"/>
        <v>4.59</v>
      </c>
      <c r="U17" s="17">
        <v>0.15</v>
      </c>
      <c r="V17" s="17">
        <v>3.91</v>
      </c>
      <c r="W17" s="17">
        <v>4.59</v>
      </c>
      <c r="X17" s="2"/>
    </row>
    <row r="18" spans="12:24" ht="12.75">
      <c r="L18" s="19">
        <v>0.2</v>
      </c>
      <c r="M18" s="19">
        <v>4</v>
      </c>
      <c r="N18" s="12"/>
      <c r="O18" s="24">
        <v>0.2</v>
      </c>
      <c r="P18" s="24">
        <f t="shared" si="1"/>
        <v>4.6000000000000005</v>
      </c>
      <c r="Q18" s="14"/>
      <c r="R18" s="15">
        <v>0.2</v>
      </c>
      <c r="S18" s="15">
        <f t="shared" si="2"/>
        <v>5.4</v>
      </c>
      <c r="U18" s="17">
        <v>0.2</v>
      </c>
      <c r="V18" s="17">
        <v>4.6</v>
      </c>
      <c r="W18" s="17">
        <v>5.4</v>
      </c>
      <c r="X18" s="2"/>
    </row>
    <row r="19" spans="12:24" ht="12.75">
      <c r="L19" s="19">
        <v>0.3</v>
      </c>
      <c r="M19" s="19">
        <v>4</v>
      </c>
      <c r="N19" s="12"/>
      <c r="O19" s="24">
        <v>0.3</v>
      </c>
      <c r="P19" s="24">
        <v>4.6</v>
      </c>
      <c r="Q19" s="14"/>
      <c r="R19" s="15">
        <v>0.3</v>
      </c>
      <c r="S19" s="15">
        <v>5.4</v>
      </c>
      <c r="U19" s="17">
        <v>0.3</v>
      </c>
      <c r="V19" s="17">
        <v>4.6</v>
      </c>
      <c r="W19" s="17">
        <v>5.4</v>
      </c>
      <c r="X19" s="2"/>
    </row>
    <row r="20" spans="12:24" ht="12.75">
      <c r="L20" s="19">
        <v>0.4</v>
      </c>
      <c r="M20" s="19">
        <v>4</v>
      </c>
      <c r="N20" s="12"/>
      <c r="O20" s="24">
        <v>0.4</v>
      </c>
      <c r="P20" s="24">
        <v>4.6</v>
      </c>
      <c r="Q20" s="14"/>
      <c r="R20" s="15">
        <v>0.4</v>
      </c>
      <c r="S20" s="15">
        <v>5.4</v>
      </c>
      <c r="U20" s="17">
        <v>0.4</v>
      </c>
      <c r="V20" s="17">
        <v>4.6</v>
      </c>
      <c r="W20" s="17">
        <v>5.4</v>
      </c>
      <c r="X20" s="2"/>
    </row>
    <row r="21" spans="12:24" ht="12.75">
      <c r="L21" s="19">
        <v>0.43</v>
      </c>
      <c r="M21" s="19">
        <v>4</v>
      </c>
      <c r="N21" s="12"/>
      <c r="O21" s="24">
        <v>0.43</v>
      </c>
      <c r="P21" s="24">
        <v>4.6</v>
      </c>
      <c r="Q21" s="14"/>
      <c r="R21" s="15">
        <v>0.43</v>
      </c>
      <c r="S21" s="15">
        <v>5.4</v>
      </c>
      <c r="U21" s="17">
        <v>0.43</v>
      </c>
      <c r="V21" s="17">
        <v>4.6</v>
      </c>
      <c r="W21" s="17">
        <v>5.4</v>
      </c>
      <c r="X21" s="2"/>
    </row>
    <row r="22" spans="12:24" ht="12.75">
      <c r="L22" s="19">
        <v>0.47</v>
      </c>
      <c r="M22" s="19">
        <v>4</v>
      </c>
      <c r="N22" s="12"/>
      <c r="O22" s="24">
        <v>0.47</v>
      </c>
      <c r="P22" s="24">
        <v>4.6</v>
      </c>
      <c r="Q22" s="14"/>
      <c r="R22" s="15">
        <v>0.47</v>
      </c>
      <c r="S22" s="15">
        <v>5.4</v>
      </c>
      <c r="U22" s="17">
        <v>0.47</v>
      </c>
      <c r="V22" s="17">
        <v>4.6</v>
      </c>
      <c r="W22" s="17">
        <v>5.4</v>
      </c>
      <c r="X22" s="2"/>
    </row>
    <row r="23" spans="12:24" ht="12.75">
      <c r="L23" s="19">
        <v>0.5</v>
      </c>
      <c r="M23" s="19">
        <v>4</v>
      </c>
      <c r="N23" s="12"/>
      <c r="O23" s="24">
        <v>0.5</v>
      </c>
      <c r="P23" s="24">
        <v>4.6</v>
      </c>
      <c r="Q23" s="14"/>
      <c r="R23" s="15">
        <v>0.5</v>
      </c>
      <c r="S23" s="15">
        <v>5.4</v>
      </c>
      <c r="U23" s="17">
        <v>0.5</v>
      </c>
      <c r="V23" s="17">
        <v>4.6</v>
      </c>
      <c r="W23" s="17">
        <v>5.4</v>
      </c>
      <c r="X23" s="2"/>
    </row>
    <row r="24" spans="12:24" ht="12.75">
      <c r="L24" s="19">
        <v>0.53</v>
      </c>
      <c r="M24" s="19">
        <v>4</v>
      </c>
      <c r="N24" s="12"/>
      <c r="O24" s="24">
        <v>0.53</v>
      </c>
      <c r="P24" s="24">
        <v>4.6</v>
      </c>
      <c r="Q24" s="14"/>
      <c r="R24" s="15">
        <v>0.53</v>
      </c>
      <c r="S24" s="15">
        <v>5.4</v>
      </c>
      <c r="U24" s="17">
        <v>0.53</v>
      </c>
      <c r="V24" s="17">
        <v>4.6</v>
      </c>
      <c r="W24" s="17">
        <v>5.4</v>
      </c>
      <c r="X24" s="2"/>
    </row>
    <row r="25" spans="12:24" ht="12.75">
      <c r="L25" s="19">
        <v>0.57</v>
      </c>
      <c r="M25" s="19">
        <v>4</v>
      </c>
      <c r="N25" s="12"/>
      <c r="O25" s="24">
        <v>0.57</v>
      </c>
      <c r="P25" s="24">
        <v>4.6</v>
      </c>
      <c r="Q25" s="14"/>
      <c r="R25" s="15">
        <v>0.57</v>
      </c>
      <c r="S25" s="15">
        <v>5.4</v>
      </c>
      <c r="U25" s="17">
        <v>0.57</v>
      </c>
      <c r="V25" s="17">
        <v>4.6</v>
      </c>
      <c r="W25" s="17">
        <v>5.4</v>
      </c>
      <c r="X25" s="2"/>
    </row>
    <row r="26" spans="12:24" ht="12.75">
      <c r="L26" s="19">
        <v>0.6</v>
      </c>
      <c r="M26" s="19">
        <v>4</v>
      </c>
      <c r="N26" s="12"/>
      <c r="O26" s="24">
        <v>0.6</v>
      </c>
      <c r="P26" s="24">
        <v>4.6</v>
      </c>
      <c r="Q26" s="14"/>
      <c r="R26" s="15">
        <v>0.6</v>
      </c>
      <c r="S26" s="15">
        <v>5.4</v>
      </c>
      <c r="U26" s="17">
        <v>0.6</v>
      </c>
      <c r="V26" s="17">
        <v>4.6</v>
      </c>
      <c r="W26" s="17">
        <v>5.4</v>
      </c>
      <c r="X26" s="2"/>
    </row>
    <row r="27" spans="12:24" ht="12.75">
      <c r="L27" s="19">
        <v>0.63</v>
      </c>
      <c r="M27" s="19">
        <v>4</v>
      </c>
      <c r="N27" s="12"/>
      <c r="O27" s="24">
        <v>0.63</v>
      </c>
      <c r="P27" s="24">
        <v>4.6</v>
      </c>
      <c r="Q27" s="14"/>
      <c r="R27" s="15">
        <v>0.63</v>
      </c>
      <c r="S27" s="15">
        <v>5.4</v>
      </c>
      <c r="U27" s="17">
        <v>0.63</v>
      </c>
      <c r="V27" s="17">
        <v>4.3809523809523805</v>
      </c>
      <c r="W27" s="17">
        <v>5.4</v>
      </c>
      <c r="X27" s="2"/>
    </row>
    <row r="28" spans="12:24" ht="12.75">
      <c r="L28" s="19">
        <v>0.67</v>
      </c>
      <c r="M28" s="19">
        <v>4</v>
      </c>
      <c r="N28" s="12"/>
      <c r="O28" s="24">
        <v>0.67</v>
      </c>
      <c r="P28" s="24">
        <v>4.6</v>
      </c>
      <c r="Q28" s="14"/>
      <c r="R28" s="15">
        <v>0.67</v>
      </c>
      <c r="S28" s="15">
        <v>5.4</v>
      </c>
      <c r="U28" s="17">
        <v>0.67</v>
      </c>
      <c r="V28" s="17">
        <v>4.119402985074626</v>
      </c>
      <c r="W28" s="17">
        <v>5.4</v>
      </c>
      <c r="X28" s="2"/>
    </row>
    <row r="29" spans="12:24" ht="12.75">
      <c r="L29" s="19">
        <v>0.7</v>
      </c>
      <c r="M29" s="19">
        <v>4</v>
      </c>
      <c r="N29" s="12"/>
      <c r="O29" s="24">
        <v>0.7</v>
      </c>
      <c r="P29" s="24">
        <v>4.6</v>
      </c>
      <c r="Q29" s="14"/>
      <c r="R29" s="15">
        <v>0.7</v>
      </c>
      <c r="S29" s="15">
        <v>5.4</v>
      </c>
      <c r="U29" s="17">
        <v>0.7</v>
      </c>
      <c r="V29" s="17">
        <v>3.9428571428571426</v>
      </c>
      <c r="W29" s="17">
        <v>5.4</v>
      </c>
      <c r="X29" s="2"/>
    </row>
    <row r="30" spans="12:24" ht="12.75">
      <c r="L30" s="19">
        <v>0.73</v>
      </c>
      <c r="M30" s="19">
        <v>4</v>
      </c>
      <c r="N30" s="12"/>
      <c r="O30" s="24">
        <v>0.73</v>
      </c>
      <c r="P30" s="24">
        <v>4.6</v>
      </c>
      <c r="Q30" s="14"/>
      <c r="R30" s="15">
        <v>0.73</v>
      </c>
      <c r="S30" s="15">
        <v>5.4</v>
      </c>
      <c r="U30" s="17">
        <v>0.73</v>
      </c>
      <c r="V30" s="17">
        <v>3.780821917808219</v>
      </c>
      <c r="W30" s="17">
        <v>5.4</v>
      </c>
      <c r="X30" s="2"/>
    </row>
    <row r="31" spans="12:24" ht="12.75">
      <c r="L31" s="19">
        <v>0.75</v>
      </c>
      <c r="M31" s="19">
        <v>4</v>
      </c>
      <c r="N31" s="12"/>
      <c r="O31" s="24">
        <v>0.75</v>
      </c>
      <c r="P31" s="24">
        <v>4.6</v>
      </c>
      <c r="Q31" s="14"/>
      <c r="R31" s="15">
        <v>0.77</v>
      </c>
      <c r="S31" s="15">
        <v>5.4</v>
      </c>
      <c r="U31" s="17">
        <v>0.77</v>
      </c>
      <c r="V31" s="17">
        <v>3.5844155844155843</v>
      </c>
      <c r="W31" s="17">
        <v>5.4</v>
      </c>
      <c r="X31" s="2"/>
    </row>
    <row r="32" spans="12:24" ht="12.75">
      <c r="L32" s="19">
        <v>0.77</v>
      </c>
      <c r="M32" s="19">
        <v>4</v>
      </c>
      <c r="N32" s="12"/>
      <c r="O32" s="24">
        <v>0.77</v>
      </c>
      <c r="P32" s="24">
        <f aca="true" t="shared" si="3" ref="P32:P38">3.686/(O32)^0.77</f>
        <v>4.507725612943664</v>
      </c>
      <c r="Q32" s="14"/>
      <c r="R32" s="15">
        <v>0.8</v>
      </c>
      <c r="S32" s="15">
        <v>5.4</v>
      </c>
      <c r="U32" s="17">
        <v>0.8</v>
      </c>
      <c r="V32" s="17">
        <v>3.45</v>
      </c>
      <c r="W32" s="17">
        <v>5.4</v>
      </c>
      <c r="X32" s="2"/>
    </row>
    <row r="33" spans="2:24" ht="12.75">
      <c r="B33" s="30" t="s">
        <v>6</v>
      </c>
      <c r="C33" s="28"/>
      <c r="D33" s="28"/>
      <c r="E33" s="28"/>
      <c r="F33" s="28"/>
      <c r="L33" s="19">
        <v>0.8</v>
      </c>
      <c r="M33" s="19">
        <v>4</v>
      </c>
      <c r="N33" s="12"/>
      <c r="O33" s="24">
        <v>0.8</v>
      </c>
      <c r="P33" s="24">
        <f t="shared" si="3"/>
        <v>4.3769949032088835</v>
      </c>
      <c r="Q33" s="14"/>
      <c r="R33" s="15">
        <v>0.9</v>
      </c>
      <c r="S33" s="15">
        <f>3.876/(R33)^1.49</f>
        <v>4.5348448094752385</v>
      </c>
      <c r="U33" s="17">
        <v>0.9</v>
      </c>
      <c r="V33" s="17">
        <v>3.0666666666666664</v>
      </c>
      <c r="W33" s="17">
        <v>4.8</v>
      </c>
      <c r="X33" s="2"/>
    </row>
    <row r="34" spans="2:24" ht="12.75">
      <c r="B34" s="28" t="s">
        <v>26</v>
      </c>
      <c r="C34" s="28"/>
      <c r="D34" s="28" t="s">
        <v>29</v>
      </c>
      <c r="E34" s="28"/>
      <c r="F34" s="28" t="s">
        <v>32</v>
      </c>
      <c r="L34" s="19">
        <v>0.9</v>
      </c>
      <c r="M34" s="19">
        <f aca="true" t="shared" si="4" ref="M34:M41">3.143/(L34)^1.08</f>
        <v>3.5217820113301928</v>
      </c>
      <c r="N34" s="12"/>
      <c r="O34" s="24">
        <v>0.9</v>
      </c>
      <c r="P34" s="24">
        <f t="shared" si="3"/>
        <v>3.9975011615864653</v>
      </c>
      <c r="Q34" s="14"/>
      <c r="R34" s="15">
        <v>1</v>
      </c>
      <c r="S34" s="15">
        <f>3.876/(R34)^1.49</f>
        <v>3.876</v>
      </c>
      <c r="U34" s="17">
        <v>1</v>
      </c>
      <c r="V34" s="17">
        <v>2.76</v>
      </c>
      <c r="W34" s="17">
        <v>4.32</v>
      </c>
      <c r="X34" s="2"/>
    </row>
    <row r="35" spans="2:24" ht="12.75">
      <c r="B35" s="28" t="s">
        <v>27</v>
      </c>
      <c r="C35" s="28"/>
      <c r="D35" s="28" t="s">
        <v>30</v>
      </c>
      <c r="E35" s="28"/>
      <c r="F35" s="28" t="s">
        <v>32</v>
      </c>
      <c r="L35" s="19">
        <v>0.94</v>
      </c>
      <c r="M35" s="19">
        <f t="shared" si="4"/>
        <v>3.3602090652195997</v>
      </c>
      <c r="N35" s="12"/>
      <c r="O35" s="24">
        <v>0.94</v>
      </c>
      <c r="P35" s="24">
        <f t="shared" si="3"/>
        <v>3.8658667773236917</v>
      </c>
      <c r="Q35" s="14"/>
      <c r="R35" s="15">
        <v>1.5</v>
      </c>
      <c r="S35" s="15">
        <f>3.876/(R35)^1.49</f>
        <v>2.1183991445622956</v>
      </c>
      <c r="U35" s="17">
        <v>1.5</v>
      </c>
      <c r="V35" s="17">
        <v>1.84</v>
      </c>
      <c r="W35" s="17">
        <v>2.88</v>
      </c>
      <c r="X35" s="2"/>
    </row>
    <row r="36" spans="2:24" ht="14.25">
      <c r="B36" s="28" t="s">
        <v>28</v>
      </c>
      <c r="C36" s="28"/>
      <c r="D36" s="29" t="s">
        <v>31</v>
      </c>
      <c r="E36" s="28"/>
      <c r="F36" s="28" t="s">
        <v>32</v>
      </c>
      <c r="L36" s="19">
        <v>1</v>
      </c>
      <c r="M36" s="19">
        <f t="shared" si="4"/>
        <v>3.143</v>
      </c>
      <c r="N36" s="12"/>
      <c r="O36" s="24">
        <v>1</v>
      </c>
      <c r="P36" s="24">
        <f t="shared" si="3"/>
        <v>3.686</v>
      </c>
      <c r="Q36" s="14"/>
      <c r="R36" s="15">
        <v>1.7</v>
      </c>
      <c r="S36" s="15">
        <f>3.876/(R36)^1.49</f>
        <v>1.7579838276749267</v>
      </c>
      <c r="U36" s="17">
        <v>1.7</v>
      </c>
      <c r="V36" s="17">
        <v>1.6235294117647059</v>
      </c>
      <c r="W36" s="17">
        <v>2.5411764705882356</v>
      </c>
      <c r="X36" s="2"/>
    </row>
    <row r="37" spans="2:24" ht="14.25">
      <c r="B37" s="28" t="s">
        <v>21</v>
      </c>
      <c r="C37" s="28"/>
      <c r="D37" s="29" t="s">
        <v>22</v>
      </c>
      <c r="E37" s="28"/>
      <c r="F37" s="28" t="s">
        <v>32</v>
      </c>
      <c r="L37" s="19">
        <v>1.5</v>
      </c>
      <c r="M37" s="19">
        <f t="shared" si="4"/>
        <v>2.0284570721084667</v>
      </c>
      <c r="N37" s="12"/>
      <c r="O37" s="24">
        <v>1.5</v>
      </c>
      <c r="P37" s="24">
        <f t="shared" si="3"/>
        <v>2.6975224105297753</v>
      </c>
      <c r="Q37" s="14"/>
      <c r="R37" s="15">
        <v>2</v>
      </c>
      <c r="S37" s="15">
        <f aca="true" t="shared" si="5" ref="S37:S46">5.52/(R37*R37)</f>
        <v>1.38</v>
      </c>
      <c r="U37" s="17">
        <v>2</v>
      </c>
      <c r="V37" s="17">
        <v>1.38</v>
      </c>
      <c r="W37" s="17">
        <v>2.16</v>
      </c>
      <c r="X37" s="2"/>
    </row>
    <row r="38" spans="12:24" ht="12.75">
      <c r="L38" s="19">
        <v>1.7</v>
      </c>
      <c r="M38" s="19">
        <f t="shared" si="4"/>
        <v>1.7719829791098711</v>
      </c>
      <c r="N38" s="12"/>
      <c r="O38" s="24">
        <v>1.7</v>
      </c>
      <c r="P38" s="24">
        <f t="shared" si="3"/>
        <v>2.449681720039851</v>
      </c>
      <c r="Q38" s="14"/>
      <c r="R38" s="15">
        <v>2.5</v>
      </c>
      <c r="S38" s="15">
        <f t="shared" si="5"/>
        <v>0.8832</v>
      </c>
      <c r="U38" s="17">
        <v>2.5</v>
      </c>
      <c r="V38" s="17">
        <v>0.8832</v>
      </c>
      <c r="W38" s="17">
        <v>1.3824</v>
      </c>
      <c r="X38" s="2"/>
    </row>
    <row r="39" spans="2:24" ht="12.75">
      <c r="B39" s="30" t="s">
        <v>10</v>
      </c>
      <c r="C39" s="28"/>
      <c r="D39" s="28"/>
      <c r="E39" s="28"/>
      <c r="F39" s="28"/>
      <c r="L39" s="19">
        <v>2</v>
      </c>
      <c r="M39" s="19">
        <f t="shared" si="4"/>
        <v>1.4867295918292738</v>
      </c>
      <c r="N39" s="12"/>
      <c r="O39" s="24">
        <v>2</v>
      </c>
      <c r="P39" s="24">
        <f aca="true" t="shared" si="6" ref="P39:P48">8.64/(O39*O39)</f>
        <v>2.16</v>
      </c>
      <c r="Q39" s="14"/>
      <c r="R39" s="15">
        <v>3</v>
      </c>
      <c r="S39" s="15">
        <f t="shared" si="5"/>
        <v>0.6133333333333333</v>
      </c>
      <c r="U39" s="17">
        <v>3</v>
      </c>
      <c r="V39" s="17">
        <v>0.6133333333333333</v>
      </c>
      <c r="W39" s="17">
        <v>0.96</v>
      </c>
      <c r="X39" s="2"/>
    </row>
    <row r="40" spans="2:24" ht="12.75">
      <c r="B40" s="28" t="s">
        <v>13</v>
      </c>
      <c r="C40" s="28"/>
      <c r="D40" s="28" t="s">
        <v>7</v>
      </c>
      <c r="E40" s="28"/>
      <c r="F40" s="28" t="s">
        <v>32</v>
      </c>
      <c r="L40" s="19">
        <v>2.5</v>
      </c>
      <c r="M40" s="19">
        <f t="shared" si="4"/>
        <v>1.1683398007455708</v>
      </c>
      <c r="N40" s="12"/>
      <c r="O40" s="24">
        <v>2.5</v>
      </c>
      <c r="P40" s="24">
        <f t="shared" si="6"/>
        <v>1.3824</v>
      </c>
      <c r="Q40" s="14"/>
      <c r="R40" s="15">
        <v>4</v>
      </c>
      <c r="S40" s="15">
        <f t="shared" si="5"/>
        <v>0.345</v>
      </c>
      <c r="U40" s="17">
        <v>4</v>
      </c>
      <c r="V40" s="17">
        <v>0.345</v>
      </c>
      <c r="W40" s="17">
        <v>0.54</v>
      </c>
      <c r="X40" s="2"/>
    </row>
    <row r="41" spans="2:24" ht="12.75">
      <c r="B41" s="28" t="s">
        <v>14</v>
      </c>
      <c r="C41" s="28"/>
      <c r="D41" s="28" t="s">
        <v>9</v>
      </c>
      <c r="E41" s="28"/>
      <c r="F41" s="28" t="s">
        <v>32</v>
      </c>
      <c r="L41" s="19">
        <v>3</v>
      </c>
      <c r="M41" s="19">
        <f t="shared" si="4"/>
        <v>0.9595186620614141</v>
      </c>
      <c r="N41" s="12"/>
      <c r="O41" s="24">
        <v>3</v>
      </c>
      <c r="P41" s="24">
        <f t="shared" si="6"/>
        <v>0.9600000000000001</v>
      </c>
      <c r="Q41" s="14"/>
      <c r="R41" s="15">
        <v>5</v>
      </c>
      <c r="S41" s="15">
        <f t="shared" si="5"/>
        <v>0.2208</v>
      </c>
      <c r="U41" s="17">
        <v>5</v>
      </c>
      <c r="V41" s="17">
        <v>0.2208</v>
      </c>
      <c r="W41" s="17">
        <v>0.3456</v>
      </c>
      <c r="X41" s="2"/>
    </row>
    <row r="42" spans="2:24" ht="14.25">
      <c r="B42" s="28" t="s">
        <v>15</v>
      </c>
      <c r="C42" s="28"/>
      <c r="D42" s="29" t="s">
        <v>23</v>
      </c>
      <c r="E42" s="28"/>
      <c r="F42" s="28" t="s">
        <v>32</v>
      </c>
      <c r="L42" s="19">
        <v>4</v>
      </c>
      <c r="M42" s="19">
        <f aca="true" t="shared" si="7" ref="M42:M48">8.64/(L42*L42)</f>
        <v>0.54</v>
      </c>
      <c r="N42" s="12"/>
      <c r="O42" s="24">
        <v>4</v>
      </c>
      <c r="P42" s="24">
        <f t="shared" si="6"/>
        <v>0.54</v>
      </c>
      <c r="Q42" s="14"/>
      <c r="R42" s="15">
        <v>6</v>
      </c>
      <c r="S42" s="15">
        <f t="shared" si="5"/>
        <v>0.15333333333333332</v>
      </c>
      <c r="U42" s="17">
        <v>6</v>
      </c>
      <c r="V42" s="17">
        <v>0.15333333333333332</v>
      </c>
      <c r="W42" s="17">
        <v>0.24</v>
      </c>
      <c r="X42" s="2"/>
    </row>
    <row r="43" spans="2:24" ht="14.25">
      <c r="B43" s="28" t="s">
        <v>16</v>
      </c>
      <c r="C43" s="28"/>
      <c r="D43" s="29" t="s">
        <v>22</v>
      </c>
      <c r="E43" s="28"/>
      <c r="F43" s="28" t="s">
        <v>32</v>
      </c>
      <c r="L43" s="19">
        <v>5</v>
      </c>
      <c r="M43" s="19">
        <f t="shared" si="7"/>
        <v>0.3456</v>
      </c>
      <c r="N43" s="12"/>
      <c r="O43" s="24">
        <v>5</v>
      </c>
      <c r="P43" s="24">
        <f t="shared" si="6"/>
        <v>0.3456</v>
      </c>
      <c r="Q43" s="14"/>
      <c r="R43" s="15">
        <v>7</v>
      </c>
      <c r="S43" s="15">
        <f t="shared" si="5"/>
        <v>0.11265306122448979</v>
      </c>
      <c r="U43" s="17">
        <v>7</v>
      </c>
      <c r="V43" s="17">
        <v>0.11265306122448979</v>
      </c>
      <c r="W43" s="17">
        <v>0.1763265306122449</v>
      </c>
      <c r="X43" s="2"/>
    </row>
    <row r="44" spans="12:24" ht="12.75">
      <c r="L44" s="19">
        <v>6</v>
      </c>
      <c r="M44" s="19">
        <f t="shared" si="7"/>
        <v>0.24000000000000002</v>
      </c>
      <c r="N44" s="12"/>
      <c r="O44" s="24">
        <v>6</v>
      </c>
      <c r="P44" s="24">
        <f t="shared" si="6"/>
        <v>0.24000000000000002</v>
      </c>
      <c r="Q44" s="14"/>
      <c r="R44" s="15">
        <v>8</v>
      </c>
      <c r="S44" s="15">
        <f t="shared" si="5"/>
        <v>0.08625</v>
      </c>
      <c r="U44" s="17">
        <v>8</v>
      </c>
      <c r="V44" s="17">
        <v>0.08625</v>
      </c>
      <c r="W44" s="17">
        <v>0.135</v>
      </c>
      <c r="X44" s="2"/>
    </row>
    <row r="45" spans="2:24" ht="12.75">
      <c r="B45" s="30" t="s">
        <v>20</v>
      </c>
      <c r="C45" s="28"/>
      <c r="D45" s="28"/>
      <c r="E45" s="28"/>
      <c r="F45" s="28"/>
      <c r="G45" s="28"/>
      <c r="H45" s="28"/>
      <c r="L45" s="19">
        <v>7</v>
      </c>
      <c r="M45" s="19">
        <f t="shared" si="7"/>
        <v>0.1763265306122449</v>
      </c>
      <c r="N45" s="12"/>
      <c r="O45" s="24">
        <v>7</v>
      </c>
      <c r="P45" s="24">
        <f t="shared" si="6"/>
        <v>0.1763265306122449</v>
      </c>
      <c r="Q45" s="14"/>
      <c r="R45" s="15">
        <v>9</v>
      </c>
      <c r="S45" s="15">
        <f t="shared" si="5"/>
        <v>0.06814814814814814</v>
      </c>
      <c r="U45" s="17">
        <v>9</v>
      </c>
      <c r="V45" s="17">
        <v>0.06814814814814814</v>
      </c>
      <c r="W45" s="17">
        <v>0.10666666666666667</v>
      </c>
      <c r="X45" s="2"/>
    </row>
    <row r="46" spans="2:24" ht="12.75">
      <c r="B46" s="28" t="s">
        <v>13</v>
      </c>
      <c r="C46" s="28"/>
      <c r="D46" s="28" t="s">
        <v>11</v>
      </c>
      <c r="E46" s="28"/>
      <c r="F46" s="28" t="s">
        <v>32</v>
      </c>
      <c r="L46" s="19">
        <v>8</v>
      </c>
      <c r="M46" s="19">
        <f t="shared" si="7"/>
        <v>0.135</v>
      </c>
      <c r="N46" s="12"/>
      <c r="O46" s="24">
        <v>8</v>
      </c>
      <c r="P46" s="24">
        <f t="shared" si="6"/>
        <v>0.135</v>
      </c>
      <c r="Q46" s="14"/>
      <c r="R46" s="15">
        <v>10</v>
      </c>
      <c r="S46" s="15">
        <f t="shared" si="5"/>
        <v>0.0552</v>
      </c>
      <c r="U46" s="17">
        <v>10</v>
      </c>
      <c r="V46" s="17">
        <v>0.0552</v>
      </c>
      <c r="W46" s="17">
        <v>0.0864</v>
      </c>
      <c r="X46" s="2"/>
    </row>
    <row r="47" spans="2:19" ht="12.75">
      <c r="B47" s="28" t="s">
        <v>17</v>
      </c>
      <c r="C47" s="28"/>
      <c r="D47" s="28" t="s">
        <v>12</v>
      </c>
      <c r="E47" s="28"/>
      <c r="F47" s="28" t="s">
        <v>32</v>
      </c>
      <c r="L47" s="19">
        <v>9</v>
      </c>
      <c r="M47" s="19">
        <f t="shared" si="7"/>
        <v>0.10666666666666667</v>
      </c>
      <c r="N47" s="12"/>
      <c r="O47" s="24">
        <v>9</v>
      </c>
      <c r="P47" s="24">
        <f t="shared" si="6"/>
        <v>0.10666666666666667</v>
      </c>
      <c r="Q47" s="14"/>
      <c r="R47" s="15"/>
      <c r="S47" s="15"/>
    </row>
    <row r="48" spans="2:19" ht="14.25">
      <c r="B48" s="28" t="s">
        <v>18</v>
      </c>
      <c r="C48" s="28"/>
      <c r="D48" s="29" t="s">
        <v>24</v>
      </c>
      <c r="E48" s="28"/>
      <c r="F48" s="28" t="s">
        <v>32</v>
      </c>
      <c r="L48" s="19">
        <v>10</v>
      </c>
      <c r="M48" s="19">
        <f t="shared" si="7"/>
        <v>0.0864</v>
      </c>
      <c r="N48" s="12"/>
      <c r="O48" s="24">
        <v>10</v>
      </c>
      <c r="P48" s="24">
        <f t="shared" si="6"/>
        <v>0.0864</v>
      </c>
      <c r="Q48" s="14"/>
      <c r="R48" s="15"/>
      <c r="S48" s="15"/>
    </row>
    <row r="49" spans="2:6" ht="14.25">
      <c r="B49" s="28" t="s">
        <v>16</v>
      </c>
      <c r="C49" s="28"/>
      <c r="D49" s="29" t="s">
        <v>25</v>
      </c>
      <c r="E49" s="28"/>
      <c r="F49" s="28" t="s">
        <v>32</v>
      </c>
    </row>
    <row r="72" spans="12:16" ht="12.75">
      <c r="L72" s="30"/>
      <c r="M72" s="28"/>
      <c r="N72" s="28"/>
      <c r="O72" s="28"/>
      <c r="P72" s="28"/>
    </row>
    <row r="73" spans="12:16" ht="12.75">
      <c r="L73" s="28"/>
      <c r="M73" s="28"/>
      <c r="N73" s="28"/>
      <c r="O73" s="28"/>
      <c r="P73" s="28"/>
    </row>
    <row r="74" spans="12:16" ht="12.75">
      <c r="L74" s="28"/>
      <c r="M74" s="28"/>
      <c r="N74" s="28"/>
      <c r="O74" s="28"/>
      <c r="P74" s="28"/>
    </row>
    <row r="75" spans="12:16" ht="12.75">
      <c r="L75" s="28"/>
      <c r="M75" s="28"/>
      <c r="N75" s="29"/>
      <c r="O75" s="28"/>
      <c r="P75" s="28"/>
    </row>
    <row r="76" spans="12:16" ht="12.75">
      <c r="L76" s="28"/>
      <c r="M76" s="28"/>
      <c r="N76" s="29"/>
      <c r="O76" s="28"/>
      <c r="P76" s="28"/>
    </row>
    <row r="79" spans="15:19" ht="12.75">
      <c r="O79" s="30"/>
      <c r="P79" s="28"/>
      <c r="Q79" s="28"/>
      <c r="R79" s="28"/>
      <c r="S79" s="28"/>
    </row>
    <row r="80" spans="15:19" ht="12.75">
      <c r="O80" s="28"/>
      <c r="P80" s="28"/>
      <c r="Q80" s="28"/>
      <c r="R80" s="28"/>
      <c r="S80" s="28"/>
    </row>
    <row r="81" spans="15:19" ht="12.75">
      <c r="O81" s="28"/>
      <c r="P81" s="28"/>
      <c r="Q81" s="28"/>
      <c r="R81" s="28"/>
      <c r="S81" s="28"/>
    </row>
    <row r="82" spans="15:19" ht="12.75">
      <c r="O82" s="28"/>
      <c r="P82" s="28"/>
      <c r="Q82" s="29"/>
      <c r="R82" s="28"/>
      <c r="S82" s="28"/>
    </row>
    <row r="83" spans="15:19" ht="12.75">
      <c r="O83" s="28"/>
      <c r="P83" s="28"/>
      <c r="Q83" s="29"/>
      <c r="R83" s="28"/>
      <c r="S83" s="28"/>
    </row>
    <row r="84" spans="15:19" ht="12.75">
      <c r="O84" s="28"/>
      <c r="P84" s="28"/>
      <c r="Q84" s="28"/>
      <c r="R84" s="28"/>
      <c r="S84" s="28"/>
    </row>
    <row r="85" spans="15:19" ht="12.75">
      <c r="O85" s="30"/>
      <c r="P85" s="28"/>
      <c r="Q85" s="28"/>
      <c r="R85" s="28"/>
      <c r="S85" s="28"/>
    </row>
    <row r="86" spans="15:19" ht="12.75">
      <c r="O86" s="28"/>
      <c r="P86" s="28"/>
      <c r="Q86" s="28"/>
      <c r="R86" s="28"/>
      <c r="S86" s="28"/>
    </row>
    <row r="87" spans="15:19" ht="12.75">
      <c r="O87" s="28"/>
      <c r="P87" s="28"/>
      <c r="Q87" s="28"/>
      <c r="R87" s="28"/>
      <c r="S87" s="28"/>
    </row>
    <row r="88" spans="15:19" ht="12.75">
      <c r="O88" s="28"/>
      <c r="P88" s="28"/>
      <c r="Q88" s="29"/>
      <c r="R88" s="28"/>
      <c r="S88" s="28"/>
    </row>
    <row r="89" spans="15:19" ht="12.75">
      <c r="O89" s="28"/>
      <c r="P89" s="28"/>
      <c r="Q89" s="29"/>
      <c r="R89" s="28"/>
      <c r="S89" s="28"/>
    </row>
    <row r="90" spans="15:19" ht="12.75">
      <c r="O90" s="28"/>
      <c r="P90" s="28"/>
      <c r="Q90" s="28"/>
      <c r="R90" s="28"/>
      <c r="S90" s="28"/>
    </row>
    <row r="91" spans="15:19" ht="12.75">
      <c r="O91" s="30"/>
      <c r="P91" s="28"/>
      <c r="Q91" s="28"/>
      <c r="R91" s="28"/>
      <c r="S91" s="28"/>
    </row>
    <row r="92" spans="15:19" ht="12.75">
      <c r="O92" s="28"/>
      <c r="P92" s="28"/>
      <c r="Q92" s="28"/>
      <c r="R92" s="28"/>
      <c r="S92" s="28"/>
    </row>
    <row r="93" spans="15:19" ht="12.75">
      <c r="O93" s="28"/>
      <c r="P93" s="28"/>
      <c r="Q93" s="28"/>
      <c r="R93" s="28"/>
      <c r="S93" s="28"/>
    </row>
    <row r="94" spans="15:19" ht="12.75">
      <c r="O94" s="28"/>
      <c r="P94" s="28"/>
      <c r="Q94" s="29"/>
      <c r="R94" s="28"/>
      <c r="S94" s="28"/>
    </row>
    <row r="95" spans="15:19" ht="12.75">
      <c r="O95" s="28"/>
      <c r="P95" s="28"/>
      <c r="Q95" s="29"/>
      <c r="R95" s="28"/>
      <c r="S95" s="28"/>
    </row>
    <row r="99" spans="12:16" ht="12.75">
      <c r="L99" s="30"/>
      <c r="M99" s="28"/>
      <c r="N99" s="28"/>
      <c r="O99" s="28"/>
      <c r="P99" s="28"/>
    </row>
    <row r="100" spans="12:16" ht="12.75">
      <c r="L100" s="28"/>
      <c r="M100" s="28"/>
      <c r="N100" s="28"/>
      <c r="O100" s="28"/>
      <c r="P100" s="28"/>
    </row>
    <row r="101" spans="12:16" ht="12.75">
      <c r="L101" s="28"/>
      <c r="M101" s="28"/>
      <c r="N101" s="28"/>
      <c r="O101" s="28"/>
      <c r="P101" s="28"/>
    </row>
    <row r="102" spans="12:16" ht="12.75">
      <c r="L102" s="28"/>
      <c r="M102" s="28"/>
      <c r="N102" s="29"/>
      <c r="O102" s="28"/>
      <c r="P102" s="28"/>
    </row>
    <row r="103" spans="12:16" ht="12.75">
      <c r="L103" s="28"/>
      <c r="M103" s="28"/>
      <c r="N103" s="29"/>
      <c r="O103" s="28"/>
      <c r="P103" s="28"/>
    </row>
    <row r="127" spans="12:16" ht="12.75">
      <c r="L127" s="28"/>
      <c r="M127" s="28"/>
      <c r="N127" s="28"/>
      <c r="O127" s="28"/>
      <c r="P127" s="28"/>
    </row>
    <row r="128" spans="12:16" ht="12.75">
      <c r="L128" s="28"/>
      <c r="M128" s="28"/>
      <c r="N128" s="28"/>
      <c r="O128" s="28"/>
      <c r="P128" s="28"/>
    </row>
    <row r="129" spans="12:16" ht="12.75">
      <c r="L129" s="28"/>
      <c r="M129" s="28"/>
      <c r="N129" s="29"/>
      <c r="O129" s="28"/>
      <c r="P129" s="28"/>
    </row>
    <row r="130" spans="12:16" ht="12.75">
      <c r="L130" s="28"/>
      <c r="M130" s="28"/>
      <c r="N130" s="29"/>
      <c r="O130" s="28"/>
      <c r="P130" s="28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</dc:creator>
  <cp:keywords/>
  <dc:description/>
  <cp:lastModifiedBy>jmr</cp:lastModifiedBy>
  <cp:lastPrinted>2011-06-10T13:02:11Z</cp:lastPrinted>
  <dcterms:created xsi:type="dcterms:W3CDTF">2009-12-11T09:41:44Z</dcterms:created>
  <dcterms:modified xsi:type="dcterms:W3CDTF">2011-11-08T16:42:06Z</dcterms:modified>
  <cp:category/>
  <cp:version/>
  <cp:contentType/>
  <cp:contentStatus/>
</cp:coreProperties>
</file>